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6525" windowHeight="6975" firstSheet="1" activeTab="1"/>
  </bookViews>
  <sheets>
    <sheet name="SS CYG 2001" sheetId="1" r:id="rId1"/>
    <sheet name="DELTA SCORPII XB " sheetId="2" r:id="rId2"/>
  </sheets>
  <definedNames>
    <definedName name="EXTRACT">'DELTA SCORPII XB '!$A$8:$P$92</definedName>
    <definedName name="_xlnm.Print_Area" localSheetId="1">'DELTA SCORPII XB '!$A$1:$P$22</definedName>
    <definedName name="DATABASE">'DELTA SCORPII XB '!$A$8:$A$92</definedName>
    <definedName name="CRITERIA">'DELTA SCORPII XB '!$A$8:$A$92</definedName>
  </definedNames>
  <calcPr fullCalcOnLoad="1"/>
</workbook>
</file>

<file path=xl/sharedStrings.xml><?xml version="1.0" encoding="utf-8"?>
<sst xmlns="http://schemas.openxmlformats.org/spreadsheetml/2006/main" count="695" uniqueCount="142">
  <si>
    <t>SS CYGNI</t>
  </si>
  <si>
    <t>SABADELL</t>
  </si>
  <si>
    <t>0H 35M</t>
  </si>
  <si>
    <t>22H 35M</t>
  </si>
  <si>
    <t>SC 250</t>
  </si>
  <si>
    <t>V</t>
  </si>
  <si>
    <t>2 cl</t>
  </si>
  <si>
    <t>Per fi en el màxim</t>
  </si>
  <si>
    <t>SS Cygni</t>
  </si>
  <si>
    <t>LA PERA</t>
  </si>
  <si>
    <t>22-45</t>
  </si>
  <si>
    <t>20-45</t>
  </si>
  <si>
    <t>Impresionant magnitut limit</t>
  </si>
  <si>
    <t>24-02</t>
  </si>
  <si>
    <t>22-02</t>
  </si>
  <si>
    <t>23-50</t>
  </si>
  <si>
    <t>21-50</t>
  </si>
  <si>
    <t>Estimacio</t>
  </si>
  <si>
    <t>23-15</t>
  </si>
  <si>
    <t>21-15</t>
  </si>
  <si>
    <t>SU - parcela</t>
  </si>
  <si>
    <t>03-25</t>
  </si>
  <si>
    <t>01-25</t>
  </si>
  <si>
    <t>T-200</t>
  </si>
  <si>
    <t>Telescopi entelat.Molt difícil.</t>
  </si>
  <si>
    <t>SANT MARTI SES.</t>
  </si>
  <si>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</si>
  <si>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</si>
  <si>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</si>
  <si>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</si>
  <si>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</si>
  <si>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</si>
  <si>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</si>
  <si>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</si>
  <si>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</si>
  <si>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</si>
  <si>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</si>
  <si>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</si>
  <si>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</si>
  <si>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</si>
  <si>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</si>
  <si>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</si>
  <si>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</si>
  <si>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</si>
  <si>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</si>
  <si>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</si>
  <si>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</si>
  <si>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</si>
  <si>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mag. estrella B</t>
  </si>
  <si>
    <t>MAG.Estimada</t>
  </si>
  <si>
    <t>CM</t>
  </si>
  <si>
    <t>Cielo</t>
  </si>
  <si>
    <t>Notas</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</si>
  <si>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</si>
  <si>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</si>
  <si>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</si>
  <si>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</si>
  <si>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</si>
  <si>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</si>
  <si>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</si>
  <si>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</si>
  <si>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 xml:space="preserve">La diferencia de brillo es de un grado cuando ambas estrellas parecen de igual brillo al primer golpe de vista, pero, después de un atento examen, parece, salvo raros instantes, que una es ligeramente más brillante. </t>
  </si>
  <si>
    <t>GRADO 2</t>
  </si>
  <si>
    <t xml:space="preserve">Es una diferencia de dos grados cuando ambas estrellas parecen de igual brillo aparente a la primera ojeada, pero, rapidamente y sin vacilación, observamos que una es más brillante que la otra. </t>
  </si>
  <si>
    <t>GRADO 3</t>
  </si>
  <si>
    <t>Se trata de tres grados cuando desde el primer momento se percibe una ligera pero clara diferencia de brillo entre ambos astros.</t>
  </si>
  <si>
    <t>GRADO 4</t>
  </si>
  <si>
    <t>Diremos que existe una diferencia de 4 grados cuando hay una notable diferencia de brillo entre las dos estrellas.</t>
  </si>
  <si>
    <t>GRADO 5</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</si>
  <si>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</si>
  <si>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</si>
  <si>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</si>
  <si>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</si>
  <si>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</si>
  <si>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</si>
  <si>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</si>
  <si>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</si>
  <si>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</si>
  <si>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TREGURA DE DALT</t>
  </si>
  <si>
    <t>DELTA SCORPII</t>
  </si>
  <si>
    <t>04-05</t>
  </si>
  <si>
    <t>02-05</t>
  </si>
  <si>
    <t>SV</t>
  </si>
  <si>
    <t>Estimació</t>
  </si>
  <si>
    <t>COAA ALGARVE</t>
  </si>
  <si>
    <t>23-55</t>
  </si>
  <si>
    <t>22-55</t>
  </si>
  <si>
    <t>Hora portuguesa</t>
  </si>
  <si>
    <t>00-40</t>
  </si>
  <si>
    <t>23-40</t>
  </si>
  <si>
    <t>1,5 H CL</t>
  </si>
  <si>
    <t>COLL D'ESTENALLES</t>
  </si>
  <si>
    <t>03 14</t>
  </si>
  <si>
    <t>2H</t>
  </si>
  <si>
    <t>22 20</t>
  </si>
  <si>
    <t>LOME (TOGO - Africa)</t>
  </si>
  <si>
    <t>22 45</t>
  </si>
  <si>
    <t>TYCHO</t>
  </si>
  <si>
    <t>1,3 H</t>
  </si>
  <si>
    <t>22 18</t>
  </si>
  <si>
    <t>0,9HN</t>
  </si>
  <si>
    <t>21 35</t>
  </si>
  <si>
    <t>0,5H</t>
  </si>
  <si>
    <t>21 58</t>
  </si>
  <si>
    <t>1,5 N H</t>
  </si>
  <si>
    <t>21 30</t>
  </si>
  <si>
    <t>2 H</t>
  </si>
  <si>
    <t>20 35</t>
  </si>
  <si>
    <t>1.8</t>
  </si>
  <si>
    <t>1,5 H</t>
  </si>
  <si>
    <t>21 06</t>
  </si>
  <si>
    <t>2,0HN</t>
  </si>
  <si>
    <t>AGER</t>
  </si>
  <si>
    <t>20 45</t>
  </si>
  <si>
    <t>0,5HN</t>
  </si>
  <si>
    <t>Cala S Vicenç EIVISSA</t>
  </si>
  <si>
    <t>21 22</t>
  </si>
  <si>
    <t>1.9</t>
  </si>
  <si>
    <t>2,2 CL H</t>
  </si>
  <si>
    <t>21 50</t>
  </si>
  <si>
    <t>1.7</t>
  </si>
  <si>
    <t>1,5 CL H</t>
  </si>
  <si>
    <t>2,0 CL H</t>
  </si>
  <si>
    <t>Cala Vadella EIVISSA</t>
  </si>
  <si>
    <t>2,5 CL H</t>
  </si>
  <si>
    <t>23 44</t>
  </si>
  <si>
    <t>1,4 H</t>
  </si>
  <si>
    <t>22 30</t>
  </si>
  <si>
    <t>TREGURA PK</t>
  </si>
  <si>
    <t>2,2H</t>
  </si>
  <si>
    <t>21 15</t>
  </si>
  <si>
    <t>1,2 H</t>
  </si>
  <si>
    <t>SICILIA - ZONA PALERMO</t>
  </si>
  <si>
    <t>20 32</t>
  </si>
  <si>
    <t>2,5 H</t>
  </si>
  <si>
    <t>SEMBLA MES BAIXA</t>
  </si>
  <si>
    <t>20 55</t>
  </si>
  <si>
    <t>SICILIA - ZONA SIRACUSA</t>
  </si>
  <si>
    <t>20 12</t>
  </si>
  <si>
    <t>2 H CL</t>
  </si>
  <si>
    <t>SEMBLA QUE ES RECUPERA</t>
  </si>
  <si>
    <t>2000-2003</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</si>
</sst>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0&quot; Pts&quot;;\-#,##0&quot; Pts&quot;"/>
    <numFmt numFmtId="173" formatCode="#,##0&quot; Pts&quot;;[Red]\-#,##0&quot; Pts&quot;"/>
    <numFmt numFmtId="174" formatCode="#,##0.00&quot; Pts&quot;;\-#,##0.00&quot; Pts&quot;"/>
    <numFmt numFmtId="175" formatCode="#,##0.00&quot; Pts&quot;;[Red]\-#,##0.00&quot; Pts&quot;"/>
    <numFmt numFmtId="176" formatCode="0.0"/>
    <numFmt numFmtId="177" formatCode="0.0000"/>
    <numFmt numFmtId="178" formatCode="0.00000"/>
    <numFmt numFmtId="179" formatCode="0.000"/>
  </numFmts>
  <fonts count="16">
    <font>
      <sz val="10"/>
      <name val="MS Sans Serif"/>
      <family val="0"/>
    </font>
    <font>
      <b/>
      <sz val="10"/>
      <name val="MS Sans Serif"/>
      <family val="0"/>
    </font>
    <font>
      <i/>
      <sz val="10"/>
      <name val="MS Sans Serif"/>
      <family val="0"/>
    </font>
    <font>
      <b/>
      <i/>
      <sz val="10"/>
      <name val="MS Sans Serif"/>
      <family val="0"/>
    </font>
    <font>
      <b/>
      <sz val="8"/>
      <name val="MS Sans Serif"/>
      <family val="0"/>
    </font>
    <font>
      <sz val="8"/>
      <name val="MS Sans Serif"/>
      <family val="0"/>
    </font>
    <font>
      <b/>
      <sz val="12"/>
      <name val="MS Sans Serif"/>
      <family val="0"/>
    </font>
    <font>
      <b/>
      <i/>
      <sz val="14"/>
      <name val="MS Sans Serif"/>
      <family val="0"/>
    </font>
    <font>
      <b/>
      <sz val="24"/>
      <name val="MS Sans Serif"/>
      <family val="0"/>
    </font>
    <font>
      <b/>
      <sz val="7"/>
      <name val="MS Sans Serif"/>
      <family val="0"/>
    </font>
    <font>
      <sz val="8"/>
      <name val="Arial"/>
      <family val="0"/>
    </font>
    <font>
      <b/>
      <sz val="8"/>
      <name val="Arial"/>
      <family val="0"/>
    </font>
    <font>
      <b/>
      <sz val="10"/>
      <name val="Arial"/>
      <family val="0"/>
    </font>
    <font>
      <sz val="7"/>
      <name val="Arial"/>
      <family val="2"/>
    </font>
    <font>
      <b/>
      <sz val="10"/>
      <color indexed="10"/>
      <name val="MS Sans Serif"/>
      <family val="2"/>
    </font>
    <font>
      <sz val="8.5"/>
      <name val="MS Sans Serif"/>
      <family val="2"/>
    </font>
  </fonts>
  <fills count="2">
    <fill>
      <patternFill/>
    </fill>
    <fill>
      <patternFill patternType="gray125"/>
    </fill>
  </fills>
  <borders count="38">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style="thick"/>
      <right style="thin"/>
      <top>
        <color indexed="63"/>
      </top>
      <bottom style="thick"/>
    </border>
    <border>
      <left>
        <color indexed="63"/>
      </left>
      <right style="thin"/>
      <top>
        <color indexed="63"/>
      </top>
      <bottom style="thick"/>
    </border>
    <border>
      <left style="thick"/>
      <right style="thin"/>
      <top style="thick"/>
      <bottom style="thin"/>
    </border>
    <border>
      <left>
        <color indexed="63"/>
      </left>
      <right style="thin"/>
      <top style="thick"/>
      <bottom style="thin"/>
    </border>
    <border>
      <left style="thick"/>
      <right style="thin"/>
      <top>
        <color indexed="63"/>
      </top>
      <bottom style="thin"/>
    </border>
    <border>
      <left style="thick"/>
      <right style="thick"/>
      <top style="thick"/>
      <bottom style="thick"/>
    </border>
    <border>
      <left style="thick"/>
      <right style="thick"/>
      <top>
        <color indexed="63"/>
      </top>
      <bottom style="thin"/>
    </border>
    <border>
      <left>
        <color indexed="63"/>
      </left>
      <right style="thin"/>
      <top>
        <color indexed="63"/>
      </top>
      <bottom>
        <color indexed="63"/>
      </bottom>
    </border>
    <border>
      <left>
        <color indexed="63"/>
      </left>
      <right style="thick"/>
      <top style="thick"/>
      <bottom>
        <color indexed="63"/>
      </bottom>
    </border>
    <border>
      <left>
        <color indexed="63"/>
      </left>
      <right style="thick"/>
      <top>
        <color indexed="63"/>
      </top>
      <bottom style="thick"/>
    </border>
    <border>
      <left>
        <color indexed="63"/>
      </left>
      <right style="thick"/>
      <top>
        <color indexed="63"/>
      </top>
      <bottom style="thin"/>
    </border>
    <border>
      <left style="thick"/>
      <right style="thick"/>
      <top style="thin"/>
      <bottom style="thin"/>
    </border>
    <border>
      <left>
        <color indexed="63"/>
      </left>
      <right style="thin"/>
      <top style="thick"/>
      <bottom>
        <color indexed="63"/>
      </bottom>
    </border>
    <border>
      <left style="thick"/>
      <right style="thick"/>
      <top style="thick"/>
      <bottom>
        <color indexed="63"/>
      </bottom>
    </border>
    <border>
      <left>
        <color indexed="63"/>
      </left>
      <right style="thick"/>
      <top style="thin"/>
      <bottom style="thin"/>
    </border>
    <border>
      <left style="thin"/>
      <right style="thin"/>
      <top style="thin"/>
      <bottom style="medium"/>
    </border>
    <border>
      <left>
        <color indexed="63"/>
      </left>
      <right style="thin"/>
      <top style="thin"/>
      <bottom style="medium"/>
    </border>
    <border>
      <left style="thick"/>
      <right style="thin"/>
      <top style="thin"/>
      <bottom style="medium"/>
    </border>
    <border>
      <left>
        <color indexed="63"/>
      </left>
      <right style="thick"/>
      <top style="thin"/>
      <bottom style="medium"/>
    </border>
    <border>
      <left style="thick"/>
      <right style="thick"/>
      <top style="thin"/>
      <bottom style="medium"/>
    </border>
    <border>
      <left style="thin"/>
      <right style="thin"/>
      <top style="thin"/>
      <bottom style="thick"/>
    </border>
    <border>
      <left>
        <color indexed="63"/>
      </left>
      <right style="thin"/>
      <top style="thin"/>
      <bottom style="thick"/>
    </border>
    <border>
      <left style="thick"/>
      <right style="thin"/>
      <top style="thin"/>
      <bottom style="thick"/>
    </border>
    <border>
      <left>
        <color indexed="63"/>
      </left>
      <right style="thick"/>
      <top style="thin"/>
      <bottom style="thick"/>
    </border>
    <border>
      <left style="thick"/>
      <right style="thick"/>
      <top style="thin"/>
      <bottom style="thick"/>
    </border>
    <border>
      <left style="thin"/>
      <right style="thin"/>
      <top>
        <color indexed="63"/>
      </top>
      <bottom>
        <color indexed="63"/>
      </bottom>
    </border>
    <border>
      <left style="thick"/>
      <right style="thin"/>
      <top>
        <color indexed="63"/>
      </top>
      <bottom>
        <color indexed="63"/>
      </bottom>
    </border>
    <border>
      <left>
        <color indexed="63"/>
      </left>
      <right style="thick"/>
      <top>
        <color indexed="63"/>
      </top>
      <bottom>
        <color indexed="63"/>
      </bottom>
    </border>
    <border>
      <left style="thick"/>
      <right style="thick"/>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2" fontId="0" fillId="0" borderId="0" xfId="0" applyNumberFormat="1" applyAlignment="1">
      <alignment/>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Border="1" applyAlignment="1">
      <alignment horizontal="center"/>
    </xf>
    <xf numFmtId="0" fontId="4" fillId="0" borderId="0" xfId="0" applyFont="1" applyAlignment="1">
      <alignment/>
    </xf>
    <xf numFmtId="2" fontId="4" fillId="0" borderId="0" xfId="0" applyNumberFormat="1" applyFont="1" applyAlignment="1">
      <alignment/>
    </xf>
    <xf numFmtId="0" fontId="4" fillId="0" borderId="3" xfId="0" applyFont="1" applyBorder="1" applyAlignment="1">
      <alignment horizontal="center"/>
    </xf>
    <xf numFmtId="0" fontId="4" fillId="0" borderId="4" xfId="0" applyFont="1" applyBorder="1" applyAlignment="1" quotePrefix="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xf>
    <xf numFmtId="0" fontId="0" fillId="0" borderId="4" xfId="0" applyBorder="1" applyAlignment="1">
      <alignment/>
    </xf>
    <xf numFmtId="0" fontId="0" fillId="0" borderId="4" xfId="0" applyBorder="1" applyAlignment="1">
      <alignment horizontal="center"/>
    </xf>
    <xf numFmtId="0" fontId="0" fillId="0" borderId="3" xfId="0" applyBorder="1" applyAlignment="1">
      <alignment/>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5" xfId="0" applyBorder="1" applyAlignment="1" quotePrefix="1">
      <alignment horizontal="center"/>
    </xf>
    <xf numFmtId="0" fontId="0" fillId="0" borderId="4" xfId="0" applyBorder="1" applyAlignment="1" quotePrefix="1">
      <alignment horizontal="center"/>
    </xf>
    <xf numFmtId="2" fontId="0" fillId="0" borderId="4" xfId="0" applyNumberFormat="1" applyBorder="1" applyAlignment="1" quotePrefix="1">
      <alignment horizontal="centerContinuous"/>
    </xf>
    <xf numFmtId="0" fontId="0" fillId="0" borderId="4" xfId="0" applyBorder="1" applyAlignment="1">
      <alignment horizontal="centerContinuous"/>
    </xf>
    <xf numFmtId="2" fontId="0" fillId="0" borderId="6" xfId="0" applyNumberFormat="1" applyBorder="1" applyAlignment="1" quotePrefix="1">
      <alignment horizontal="center"/>
    </xf>
    <xf numFmtId="2" fontId="4" fillId="0" borderId="7" xfId="0" applyNumberFormat="1" applyFont="1" applyBorder="1" applyAlignment="1">
      <alignment horizontal="centerContinuous"/>
    </xf>
    <xf numFmtId="0" fontId="4" fillId="0" borderId="8" xfId="0" applyFont="1" applyBorder="1" applyAlignment="1">
      <alignment horizontal="centerContinuous"/>
    </xf>
    <xf numFmtId="2" fontId="4" fillId="0" borderId="9" xfId="0" applyNumberFormat="1" applyFont="1" applyBorder="1" applyAlignment="1" quotePrefix="1">
      <alignment horizontal="center"/>
    </xf>
    <xf numFmtId="0" fontId="4" fillId="0" borderId="10" xfId="0" applyFont="1" applyBorder="1" applyAlignment="1">
      <alignment horizontal="center"/>
    </xf>
    <xf numFmtId="2" fontId="0" fillId="0" borderId="11" xfId="0" applyNumberFormat="1" applyBorder="1" applyAlignment="1">
      <alignment/>
    </xf>
    <xf numFmtId="0" fontId="0" fillId="0" borderId="12" xfId="0" applyBorder="1" applyAlignment="1">
      <alignment/>
    </xf>
    <xf numFmtId="2" fontId="0" fillId="0" borderId="13" xfId="0" applyNumberFormat="1" applyBorder="1" applyAlignment="1">
      <alignment/>
    </xf>
    <xf numFmtId="2" fontId="4" fillId="0" borderId="14" xfId="0" applyNumberFormat="1" applyFont="1" applyBorder="1" applyAlignment="1">
      <alignment horizontal="center"/>
    </xf>
    <xf numFmtId="2" fontId="0" fillId="0" borderId="15" xfId="0" applyNumberFormat="1" applyBorder="1" applyAlignment="1">
      <alignment/>
    </xf>
    <xf numFmtId="2" fontId="4" fillId="0" borderId="6" xfId="0" applyNumberFormat="1" applyFont="1" applyBorder="1" applyAlignment="1">
      <alignment horizontal="center"/>
    </xf>
    <xf numFmtId="2" fontId="1" fillId="0" borderId="3" xfId="0" applyNumberFormat="1" applyFont="1" applyBorder="1" applyAlignment="1">
      <alignment/>
    </xf>
    <xf numFmtId="0" fontId="5" fillId="0" borderId="0" xfId="0" applyFont="1" applyAlignment="1">
      <alignment/>
    </xf>
    <xf numFmtId="0" fontId="4" fillId="0" borderId="0" xfId="0" applyFont="1" applyAlignment="1" quotePrefix="1">
      <alignment horizontal="left"/>
    </xf>
    <xf numFmtId="0" fontId="7" fillId="0" borderId="0" xfId="0" applyFont="1" applyAlignment="1" quotePrefix="1">
      <alignment horizontal="left"/>
    </xf>
    <xf numFmtId="0" fontId="8" fillId="0" borderId="0" xfId="0" applyFont="1" applyAlignment="1" quotePrefix="1">
      <alignment horizontal="left"/>
    </xf>
    <xf numFmtId="0" fontId="0" fillId="0" borderId="16" xfId="0" applyBorder="1" applyAlignment="1" quotePrefix="1">
      <alignment horizontal="center"/>
    </xf>
    <xf numFmtId="0" fontId="9" fillId="0" borderId="0" xfId="0" applyFont="1" applyAlignment="1" quotePrefix="1">
      <alignment horizontal="left"/>
    </xf>
    <xf numFmtId="0" fontId="1" fillId="0" borderId="0" xfId="0" applyFont="1" applyAlignment="1" quotePrefix="1">
      <alignment horizontal="left"/>
    </xf>
    <xf numFmtId="2" fontId="4" fillId="0" borderId="0" xfId="0" applyNumberFormat="1" applyFont="1" applyAlignment="1">
      <alignment horizontal="center"/>
    </xf>
    <xf numFmtId="0" fontId="6" fillId="0" borderId="0" xfId="0" applyFont="1" applyAlignment="1" quotePrefix="1">
      <alignment horizontal="left"/>
    </xf>
    <xf numFmtId="2" fontId="0" fillId="0" borderId="4" xfId="0" applyNumberFormat="1" applyBorder="1" applyAlignment="1">
      <alignment horizontal="centerContinuous"/>
    </xf>
    <xf numFmtId="2" fontId="4" fillId="0" borderId="17" xfId="0" applyNumberFormat="1" applyFont="1" applyBorder="1" applyAlignment="1">
      <alignment horizontal="centerContinuous"/>
    </xf>
    <xf numFmtId="2" fontId="4" fillId="0" borderId="18" xfId="0" applyNumberFormat="1" applyFont="1" applyBorder="1" applyAlignment="1">
      <alignment horizontal="center"/>
    </xf>
    <xf numFmtId="2" fontId="0" fillId="0" borderId="19" xfId="0" applyNumberFormat="1" applyBorder="1" applyAlignment="1">
      <alignment/>
    </xf>
    <xf numFmtId="2" fontId="5" fillId="0" borderId="0" xfId="0" applyNumberFormat="1" applyFont="1" applyAlignment="1">
      <alignment/>
    </xf>
    <xf numFmtId="0" fontId="0" fillId="0" borderId="3" xfId="0" applyBorder="1" applyAlignment="1">
      <alignment horizontal="left"/>
    </xf>
    <xf numFmtId="0" fontId="0" fillId="0" borderId="5" xfId="0" applyBorder="1" applyAlignment="1" quotePrefix="1">
      <alignment horizontal="left"/>
    </xf>
    <xf numFmtId="2" fontId="0" fillId="0" borderId="20" xfId="0" applyNumberFormat="1" applyBorder="1" applyAlignment="1">
      <alignment/>
    </xf>
    <xf numFmtId="0" fontId="0" fillId="0" borderId="5" xfId="0" applyBorder="1" applyAlignment="1">
      <alignment horizontal="left"/>
    </xf>
    <xf numFmtId="0" fontId="1" fillId="0" borderId="0" xfId="0" applyFont="1" applyAlignment="1">
      <alignment/>
    </xf>
    <xf numFmtId="2" fontId="1" fillId="0" borderId="0" xfId="0" applyNumberFormat="1" applyFont="1" applyAlignment="1">
      <alignment/>
    </xf>
    <xf numFmtId="2" fontId="1" fillId="0" borderId="16" xfId="0" applyNumberFormat="1" applyFont="1" applyBorder="1" applyAlignment="1" quotePrefix="1">
      <alignment horizontal="center"/>
    </xf>
    <xf numFmtId="2" fontId="1" fillId="0" borderId="6" xfId="0" applyNumberFormat="1" applyFont="1" applyBorder="1" applyAlignment="1">
      <alignment/>
    </xf>
    <xf numFmtId="2" fontId="1" fillId="0" borderId="3" xfId="0" applyNumberFormat="1" applyFont="1" applyBorder="1" applyAlignment="1">
      <alignment/>
    </xf>
    <xf numFmtId="2" fontId="1" fillId="0" borderId="3" xfId="0" applyNumberFormat="1" applyFont="1" applyBorder="1" applyAlignment="1">
      <alignment horizontal="right"/>
    </xf>
    <xf numFmtId="176" fontId="1" fillId="0" borderId="3" xfId="0" applyNumberFormat="1" applyFont="1" applyBorder="1" applyAlignment="1">
      <alignment/>
    </xf>
    <xf numFmtId="0" fontId="1" fillId="0" borderId="0" xfId="0" applyFont="1" applyAlignment="1">
      <alignment/>
    </xf>
    <xf numFmtId="2" fontId="3" fillId="0" borderId="3" xfId="0" applyNumberFormat="1" applyFont="1" applyBorder="1" applyAlignment="1">
      <alignment horizontal="right"/>
    </xf>
    <xf numFmtId="2" fontId="1" fillId="0" borderId="3" xfId="0" applyNumberFormat="1" applyFont="1" applyBorder="1" applyAlignment="1">
      <alignment horizontal="right"/>
    </xf>
    <xf numFmtId="14" fontId="0" fillId="0" borderId="5" xfId="0" applyNumberFormat="1" applyBorder="1" applyAlignment="1">
      <alignment horizontal="center"/>
    </xf>
    <xf numFmtId="0" fontId="0" fillId="0" borderId="21" xfId="0" applyBorder="1" applyAlignment="1">
      <alignment/>
    </xf>
    <xf numFmtId="2" fontId="0" fillId="0" borderId="17" xfId="0" applyNumberFormat="1" applyBorder="1" applyAlignment="1">
      <alignment/>
    </xf>
    <xf numFmtId="2" fontId="0" fillId="0" borderId="22" xfId="0" applyNumberFormat="1" applyBorder="1" applyAlignment="1">
      <alignment/>
    </xf>
    <xf numFmtId="2" fontId="0" fillId="0" borderId="23" xfId="0" applyNumberFormat="1" applyBorder="1" applyAlignment="1">
      <alignment/>
    </xf>
    <xf numFmtId="176" fontId="14" fillId="0" borderId="3" xfId="0" applyNumberFormat="1" applyFont="1" applyBorder="1" applyAlignment="1">
      <alignment/>
    </xf>
    <xf numFmtId="0" fontId="0" fillId="0" borderId="3" xfId="0" applyFont="1" applyBorder="1" applyAlignment="1">
      <alignment/>
    </xf>
    <xf numFmtId="0" fontId="0" fillId="0" borderId="5" xfId="0" applyFont="1" applyBorder="1" applyAlignment="1">
      <alignment/>
    </xf>
    <xf numFmtId="14" fontId="0" fillId="0" borderId="5" xfId="0" applyNumberFormat="1" applyFont="1" applyBorder="1" applyAlignment="1">
      <alignment/>
    </xf>
    <xf numFmtId="0" fontId="0" fillId="0" borderId="5" xfId="0" applyFont="1" applyBorder="1" applyAlignment="1">
      <alignment horizontal="left"/>
    </xf>
    <xf numFmtId="2" fontId="0" fillId="0" borderId="13" xfId="0" applyNumberFormat="1" applyFont="1" applyBorder="1" applyAlignment="1">
      <alignment/>
    </xf>
    <xf numFmtId="0" fontId="4" fillId="0" borderId="5" xfId="0" applyFont="1" applyBorder="1" applyAlignment="1">
      <alignment horizontal="center"/>
    </xf>
    <xf numFmtId="2" fontId="0" fillId="0" borderId="19" xfId="0" applyNumberFormat="1" applyFont="1" applyBorder="1" applyAlignment="1">
      <alignment/>
    </xf>
    <xf numFmtId="2" fontId="0" fillId="0" borderId="15" xfId="0" applyNumberFormat="1" applyFont="1" applyBorder="1" applyAlignment="1">
      <alignment/>
    </xf>
    <xf numFmtId="0" fontId="0" fillId="0" borderId="5" xfId="0" applyFont="1" applyBorder="1" applyAlignment="1" quotePrefix="1">
      <alignment horizontal="center"/>
    </xf>
    <xf numFmtId="0" fontId="0" fillId="0" borderId="0" xfId="0" applyFont="1" applyAlignment="1">
      <alignment/>
    </xf>
    <xf numFmtId="0" fontId="0" fillId="0" borderId="5" xfId="0" applyFont="1" applyBorder="1" applyAlignment="1">
      <alignment horizontal="center"/>
    </xf>
    <xf numFmtId="0" fontId="0" fillId="0" borderId="24" xfId="0" applyFont="1" applyBorder="1" applyAlignment="1">
      <alignment/>
    </xf>
    <xf numFmtId="0" fontId="0" fillId="0" borderId="25" xfId="0" applyFont="1" applyBorder="1" applyAlignment="1">
      <alignment/>
    </xf>
    <xf numFmtId="14" fontId="0" fillId="0" borderId="25" xfId="0" applyNumberFormat="1" applyFont="1" applyBorder="1" applyAlignment="1">
      <alignment/>
    </xf>
    <xf numFmtId="0" fontId="0" fillId="0" borderId="25" xfId="0" applyFont="1" applyBorder="1" applyAlignment="1">
      <alignment horizontal="left"/>
    </xf>
    <xf numFmtId="2" fontId="0" fillId="0" borderId="26" xfId="0" applyNumberFormat="1" applyFont="1" applyBorder="1" applyAlignment="1">
      <alignment/>
    </xf>
    <xf numFmtId="0" fontId="4" fillId="0" borderId="25" xfId="0" applyFont="1" applyBorder="1" applyAlignment="1">
      <alignment horizontal="center"/>
    </xf>
    <xf numFmtId="2" fontId="0" fillId="0" borderId="27" xfId="0" applyNumberFormat="1" applyFont="1" applyBorder="1" applyAlignment="1">
      <alignment/>
    </xf>
    <xf numFmtId="2" fontId="0" fillId="0" borderId="28" xfId="0" applyNumberFormat="1" applyFont="1" applyBorder="1" applyAlignment="1">
      <alignment/>
    </xf>
    <xf numFmtId="176" fontId="14" fillId="0" borderId="24" xfId="0" applyNumberFormat="1" applyFont="1" applyBorder="1" applyAlignment="1">
      <alignment/>
    </xf>
    <xf numFmtId="0" fontId="0" fillId="0" borderId="25" xfId="0" applyFont="1" applyBorder="1" applyAlignment="1">
      <alignment horizontal="center"/>
    </xf>
    <xf numFmtId="176" fontId="14" fillId="0" borderId="3" xfId="0" applyNumberFormat="1" applyFont="1" applyBorder="1" applyAlignment="1">
      <alignment horizontal="right"/>
    </xf>
    <xf numFmtId="0" fontId="15" fillId="0" borderId="5" xfId="0" applyFont="1" applyBorder="1" applyAlignment="1">
      <alignment/>
    </xf>
    <xf numFmtId="0" fontId="0" fillId="0" borderId="29" xfId="0" applyFont="1" applyBorder="1" applyAlignment="1">
      <alignment/>
    </xf>
    <xf numFmtId="0" fontId="0" fillId="0" borderId="30" xfId="0" applyFont="1" applyBorder="1" applyAlignment="1">
      <alignment/>
    </xf>
    <xf numFmtId="14" fontId="0" fillId="0" borderId="30" xfId="0" applyNumberFormat="1" applyFont="1" applyBorder="1" applyAlignment="1">
      <alignment/>
    </xf>
    <xf numFmtId="0" fontId="0" fillId="0" borderId="30" xfId="0" applyFont="1" applyBorder="1" applyAlignment="1">
      <alignment horizontal="left"/>
    </xf>
    <xf numFmtId="2" fontId="0" fillId="0" borderId="31" xfId="0" applyNumberFormat="1" applyFont="1" applyBorder="1" applyAlignment="1">
      <alignment/>
    </xf>
    <xf numFmtId="0" fontId="4" fillId="0" borderId="30" xfId="0" applyFont="1" applyBorder="1" applyAlignment="1">
      <alignment horizontal="center"/>
    </xf>
    <xf numFmtId="2" fontId="0" fillId="0" borderId="32" xfId="0" applyNumberFormat="1" applyFont="1" applyBorder="1" applyAlignment="1">
      <alignment/>
    </xf>
    <xf numFmtId="2" fontId="0" fillId="0" borderId="33" xfId="0" applyNumberFormat="1" applyBorder="1" applyAlignment="1">
      <alignment/>
    </xf>
    <xf numFmtId="0" fontId="0" fillId="0" borderId="30" xfId="0" applyBorder="1" applyAlignment="1">
      <alignment/>
    </xf>
    <xf numFmtId="176" fontId="14" fillId="0" borderId="29" xfId="0" applyNumberFormat="1" applyFont="1" applyBorder="1" applyAlignment="1">
      <alignment horizontal="right"/>
    </xf>
    <xf numFmtId="0" fontId="0" fillId="0" borderId="30" xfId="0" applyBorder="1" applyAlignment="1">
      <alignment horizontal="center"/>
    </xf>
    <xf numFmtId="0" fontId="1" fillId="0" borderId="3" xfId="0" applyFont="1" applyBorder="1" applyAlignment="1">
      <alignment/>
    </xf>
    <xf numFmtId="0" fontId="0" fillId="0" borderId="34" xfId="0" applyFont="1" applyBorder="1" applyAlignment="1">
      <alignment/>
    </xf>
    <xf numFmtId="0" fontId="0" fillId="0" borderId="16" xfId="0" applyFont="1" applyBorder="1" applyAlignment="1">
      <alignment/>
    </xf>
    <xf numFmtId="14" fontId="0" fillId="0" borderId="16" xfId="0" applyNumberFormat="1" applyFont="1" applyBorder="1" applyAlignment="1">
      <alignment/>
    </xf>
    <xf numFmtId="0" fontId="0" fillId="0" borderId="16" xfId="0" applyFont="1" applyBorder="1" applyAlignment="1">
      <alignment horizontal="left"/>
    </xf>
    <xf numFmtId="2" fontId="0" fillId="0" borderId="35" xfId="0" applyNumberFormat="1" applyFont="1" applyBorder="1" applyAlignment="1">
      <alignment/>
    </xf>
    <xf numFmtId="0" fontId="4" fillId="0" borderId="16" xfId="0" applyFont="1" applyBorder="1" applyAlignment="1">
      <alignment horizontal="center"/>
    </xf>
    <xf numFmtId="2" fontId="0" fillId="0" borderId="36" xfId="0" applyNumberFormat="1" applyFont="1" applyBorder="1" applyAlignment="1">
      <alignment/>
    </xf>
    <xf numFmtId="2" fontId="0" fillId="0" borderId="37" xfId="0" applyNumberFormat="1" applyFont="1" applyBorder="1" applyAlignment="1">
      <alignment/>
    </xf>
    <xf numFmtId="176" fontId="14" fillId="0" borderId="34" xfId="0" applyNumberFormat="1" applyFont="1" applyBorder="1" applyAlignment="1">
      <alignment/>
    </xf>
    <xf numFmtId="0" fontId="0" fillId="0" borderId="16" xfId="0" applyFont="1" applyBorder="1" applyAlignment="1">
      <alignment horizontal="center"/>
    </xf>
    <xf numFmtId="0" fontId="1" fillId="0" borderId="34" xfId="0" applyFont="1" applyBorder="1" applyAlignment="1">
      <alignment/>
    </xf>
    <xf numFmtId="0" fontId="0" fillId="0" borderId="16" xfId="0" applyBorder="1" applyAlignment="1">
      <alignment/>
    </xf>
    <xf numFmtId="2" fontId="0" fillId="0" borderId="36" xfId="0" applyNumberFormat="1" applyBorder="1" applyAlignment="1">
      <alignment/>
    </xf>
    <xf numFmtId="2" fontId="0" fillId="0" borderId="37" xfId="0" applyNumberFormat="1" applyBorder="1" applyAlignment="1">
      <alignment/>
    </xf>
    <xf numFmtId="0" fontId="1" fillId="0" borderId="3"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t>Mediciones: 10
Comparaciones: 34 </a:t>
            </a:r>
          </a:p>
        </c:rich>
      </c:tx>
      <c:layout>
        <c:manualLayout>
          <c:xMode val="factor"/>
          <c:yMode val="factor"/>
          <c:x val="0.22175"/>
          <c:y val="0.0725"/>
        </c:manualLayout>
      </c:layout>
      <c:spPr>
        <a:noFill/>
        <a:ln>
          <a:noFill/>
        </a:ln>
      </c:spPr>
    </c:title>
    <c:plotArea>
      <c:layout>
        <c:manualLayout>
          <c:xMode val="edge"/>
          <c:yMode val="edge"/>
          <c:x val="0.058"/>
          <c:y val="0"/>
          <c:w val="0.942"/>
          <c:h val="0.96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'SS CYG 2001'!$M$8:$M$57</c:f>
              <c:strCache>
                <c:ptCount val="50"/>
                <c:pt idx="0">
                  <c:v>37110</c:v>
                </c:pt>
                <c:pt idx="1">
                  <c:v>37110</c:v>
                </c:pt>
                <c:pt idx="2">
                  <c:v>37110</c:v>
                </c:pt>
                <c:pt idx="4">
                  <c:v>37114</c:v>
                </c:pt>
                <c:pt idx="5">
                  <c:v>37114</c:v>
                </c:pt>
                <c:pt idx="7">
                  <c:v>37115</c:v>
                </c:pt>
                <c:pt idx="8">
                  <c:v>37115</c:v>
                </c:pt>
                <c:pt idx="9">
                  <c:v>37115</c:v>
                </c:pt>
                <c:pt idx="10">
                  <c:v>37115</c:v>
                </c:pt>
                <c:pt idx="12">
                  <c:v>37116</c:v>
                </c:pt>
                <c:pt idx="13">
                  <c:v>37116</c:v>
                </c:pt>
                <c:pt idx="14">
                  <c:v>37116</c:v>
                </c:pt>
                <c:pt idx="15">
                  <c:v>37116</c:v>
                </c:pt>
                <c:pt idx="17">
                  <c:v>37117</c:v>
                </c:pt>
                <c:pt idx="18">
                  <c:v>37117</c:v>
                </c:pt>
                <c:pt idx="19">
                  <c:v>37117</c:v>
                </c:pt>
                <c:pt idx="20">
                  <c:v>37117</c:v>
                </c:pt>
                <c:pt idx="21">
                  <c:v>37117</c:v>
                </c:pt>
                <c:pt idx="22">
                  <c:v>37117</c:v>
                </c:pt>
                <c:pt idx="24">
                  <c:v>37120</c:v>
                </c:pt>
                <c:pt idx="25">
                  <c:v>37120</c:v>
                </c:pt>
                <c:pt idx="26">
                  <c:v>37120</c:v>
                </c:pt>
                <c:pt idx="27">
                  <c:v>37120</c:v>
                </c:pt>
                <c:pt idx="28">
                  <c:v>37120</c:v>
                </c:pt>
                <c:pt idx="29">
                  <c:v>37120</c:v>
                </c:pt>
                <c:pt idx="31">
                  <c:v>37124</c:v>
                </c:pt>
                <c:pt idx="32">
                  <c:v>37124</c:v>
                </c:pt>
                <c:pt idx="33">
                  <c:v>37124</c:v>
                </c:pt>
                <c:pt idx="34">
                  <c:v>37124</c:v>
                </c:pt>
                <c:pt idx="35">
                  <c:v>37124</c:v>
                </c:pt>
                <c:pt idx="37">
                  <c:v>37127</c:v>
                </c:pt>
                <c:pt idx="38">
                  <c:v>37127</c:v>
                </c:pt>
                <c:pt idx="40">
                  <c:v>37149</c:v>
                </c:pt>
                <c:pt idx="41">
                  <c:v>37149</c:v>
                </c:pt>
              </c:strCache>
            </c:strRef>
          </c:xVal>
          <c:yVal>
            <c:numRef>
              <c:f>'SS CYG 2001'!$N$8:$N$57</c:f>
              <c:numCache>
                <c:ptCount val="50"/>
                <c:pt idx="0">
                  <c:v>8.633333333333333</c:v>
                </c:pt>
                <c:pt idx="1">
                  <c:v>8.633333333333333</c:v>
                </c:pt>
                <c:pt idx="2">
                  <c:v>8.6</c:v>
                </c:pt>
                <c:pt idx="4">
                  <c:v>8.766666666666667</c:v>
                </c:pt>
                <c:pt idx="5">
                  <c:v>8.8</c:v>
                </c:pt>
                <c:pt idx="7">
                  <c:v>9.05</c:v>
                </c:pt>
                <c:pt idx="8">
                  <c:v>9.040000000000001</c:v>
                </c:pt>
                <c:pt idx="9">
                  <c:v>9.08235294117647</c:v>
                </c:pt>
                <c:pt idx="10">
                  <c:v>9.090909090909092</c:v>
                </c:pt>
                <c:pt idx="12">
                  <c:v>9.66</c:v>
                </c:pt>
                <c:pt idx="13">
                  <c:v>9.8</c:v>
                </c:pt>
                <c:pt idx="14">
                  <c:v>9.8</c:v>
                </c:pt>
                <c:pt idx="15">
                  <c:v>9.700000000000001</c:v>
                </c:pt>
                <c:pt idx="17">
                  <c:v>9.988888888888889</c:v>
                </c:pt>
                <c:pt idx="18">
                  <c:v>9.952941176470588</c:v>
                </c:pt>
                <c:pt idx="19">
                  <c:v>10.033333333333333</c:v>
                </c:pt>
                <c:pt idx="20">
                  <c:v>10.06</c:v>
                </c:pt>
                <c:pt idx="21">
                  <c:v>10.157142857142858</c:v>
                </c:pt>
                <c:pt idx="22">
                  <c:v>10.05</c:v>
                </c:pt>
                <c:pt idx="24">
                  <c:v>10.72</c:v>
                </c:pt>
                <c:pt idx="25">
                  <c:v>10.725</c:v>
                </c:pt>
                <c:pt idx="26">
                  <c:v>10.714285714285715</c:v>
                </c:pt>
                <c:pt idx="27">
                  <c:v>10.74</c:v>
                </c:pt>
                <c:pt idx="28">
                  <c:v>10.600000000000001</c:v>
                </c:pt>
                <c:pt idx="29">
                  <c:v>10.630769230769232</c:v>
                </c:pt>
                <c:pt idx="31">
                  <c:v>12.47</c:v>
                </c:pt>
                <c:pt idx="32">
                  <c:v>12.43</c:v>
                </c:pt>
                <c:pt idx="33">
                  <c:v>12.37</c:v>
                </c:pt>
                <c:pt idx="34">
                  <c:v>12.51</c:v>
                </c:pt>
                <c:pt idx="35">
                  <c:v>12.085714285714287</c:v>
                </c:pt>
                <c:pt idx="37">
                  <c:v>11.972727272727273</c:v>
                </c:pt>
                <c:pt idx="38">
                  <c:v>11.865217391304348</c:v>
                </c:pt>
                <c:pt idx="40">
                  <c:v>11.966666666666667</c:v>
                </c:pt>
                <c:pt idx="41">
                  <c:v>12.100000000000001</c:v>
                </c:pt>
              </c:numCache>
            </c:numRef>
          </c:yVal>
          <c:smooth val="0"/>
        </c:ser>
        <c:axId val="23624386"/>
        <c:axId val="11292883"/>
      </c:scatterChart>
      <c:valAx>
        <c:axId val="23624386"/>
        <c:scaling>
          <c:orientation val="minMax"/>
          <c:max val="37152"/>
          <c:min val="37104"/>
        </c:scaling>
        <c:axPos val="t"/>
        <c:title>
          <c:tx>
            <c:rich>
              <a:bodyPr vert="horz" rot="0" anchor="ctr"/>
              <a:lstStyle/>
              <a:p>
                <a:pPr algn="ctr">
                  <a:defRPr/>
                </a:pPr>
                <a:r>
                  <a:rPr lang="en-US" cap="none" sz="800" b="1" i="0" u="none" baseline="0"/>
                  <a:t>Fecha de observación</a:t>
                </a:r>
              </a:p>
            </c:rich>
          </c:tx>
          <c:layout/>
          <c:overlay val="0"/>
          <c:spPr>
            <a:noFill/>
            <a:ln>
              <a:noFill/>
            </a:ln>
          </c:spPr>
        </c:title>
        <c:delete val="0"/>
        <c:numFmt formatCode="General" sourceLinked="1"/>
        <c:majorTickMark val="in"/>
        <c:minorTickMark val="none"/>
        <c:tickLblPos val="nextTo"/>
        <c:crossAx val="11292883"/>
        <c:crosses val="max"/>
        <c:crossBetween val="midCat"/>
        <c:dispUnits/>
      </c:valAx>
      <c:valAx>
        <c:axId val="11292883"/>
        <c:scaling>
          <c:orientation val="maxMin"/>
          <c:max val="13"/>
          <c:min val="8"/>
        </c:scaling>
        <c:axPos val="l"/>
        <c:title>
          <c:tx>
            <c:rich>
              <a:bodyPr vert="horz" rot="-5400000" anchor="ctr"/>
              <a:lstStyle/>
              <a:p>
                <a:pPr algn="ctr">
                  <a:defRPr/>
                </a:pPr>
                <a:r>
                  <a:rPr lang="en-US" cap="none" sz="800" b="1" i="0" u="none" baseline="0"/>
                  <a:t>Mag visual</a:t>
                </a:r>
              </a:p>
            </c:rich>
          </c:tx>
          <c:layout/>
          <c:overlay val="0"/>
          <c:spPr>
            <a:noFill/>
            <a:ln>
              <a:noFill/>
            </a:ln>
          </c:spPr>
        </c:title>
        <c:delete val="0"/>
        <c:numFmt formatCode="0.0" sourceLinked="0"/>
        <c:majorTickMark val="in"/>
        <c:minorTickMark val="none"/>
        <c:tickLblPos val="nextTo"/>
        <c:crossAx val="23624386"/>
        <c:crosses val="max"/>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SS Cygni - Agosto 2001</a:t>
            </a:r>
          </a:p>
        </c:rich>
      </c:tx>
      <c:layout/>
      <c:spPr>
        <a:noFill/>
        <a:ln>
          <a:noFill/>
        </a:ln>
      </c:spPr>
    </c:title>
    <c:plotArea>
      <c:layout>
        <c:manualLayout>
          <c:xMode val="edge"/>
          <c:yMode val="edge"/>
          <c:x val="0.08725"/>
          <c:y val="0.146"/>
          <c:w val="0.8855"/>
          <c:h val="0.7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'SS CYG 2001'!$O$73:$O$112</c:f>
              <c:str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strCache>
            </c:strRef>
          </c:xVal>
          <c:yVal>
            <c:numRef>
              <c:f>'SS CYG 2001'!$P$73:$P$112</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ser>
        <c:axId val="34527084"/>
        <c:axId val="42308301"/>
      </c:scatterChart>
      <c:valAx>
        <c:axId val="34527084"/>
        <c:scaling>
          <c:orientation val="minMax"/>
          <c:max val="37152"/>
          <c:min val="37105"/>
        </c:scaling>
        <c:axPos val="t"/>
        <c:title>
          <c:tx>
            <c:rich>
              <a:bodyPr vert="horz" rot="0" anchor="ctr"/>
              <a:lstStyle/>
              <a:p>
                <a:pPr algn="ctr">
                  <a:defRPr/>
                </a:pPr>
                <a:r>
                  <a:rPr lang="en-US" cap="none" sz="800" b="1" i="0" u="none" baseline="0"/>
                  <a:t>Fecha de Observación</a:t>
                </a:r>
              </a:p>
            </c:rich>
          </c:tx>
          <c:layout/>
          <c:overlay val="0"/>
          <c:spPr>
            <a:noFill/>
            <a:ln>
              <a:noFill/>
            </a:ln>
          </c:spPr>
        </c:title>
        <c:delete val="0"/>
        <c:numFmt formatCode="General" sourceLinked="1"/>
        <c:majorTickMark val="in"/>
        <c:minorTickMark val="none"/>
        <c:tickLblPos val="nextTo"/>
        <c:txPr>
          <a:bodyPr/>
          <a:lstStyle/>
          <a:p>
            <a:pPr>
              <a:defRPr lang="en-US" cap="none" sz="700" b="0" i="0" u="none" baseline="0"/>
            </a:pPr>
          </a:p>
        </c:txPr>
        <c:crossAx val="42308301"/>
        <c:crosses val="max"/>
        <c:crossBetween val="midCat"/>
        <c:dispUnits/>
        <c:majorUnit val="8"/>
      </c:valAx>
      <c:valAx>
        <c:axId val="42308301"/>
        <c:scaling>
          <c:orientation val="maxMin"/>
          <c:max val="13"/>
          <c:min val="8"/>
        </c:scaling>
        <c:axPos val="l"/>
        <c:title>
          <c:tx>
            <c:rich>
              <a:bodyPr vert="horz" rot="-5400000" anchor="ctr"/>
              <a:lstStyle/>
              <a:p>
                <a:pPr algn="ctr">
                  <a:defRPr/>
                </a:pPr>
                <a:r>
                  <a:rPr lang="en-US" cap="none" sz="800" b="1" i="0" u="none" baseline="0"/>
                  <a:t>Magnitud visual</a:t>
                </a:r>
              </a:p>
            </c:rich>
          </c:tx>
          <c:layout/>
          <c:overlay val="0"/>
          <c:spPr>
            <a:noFill/>
            <a:ln>
              <a:noFill/>
            </a:ln>
          </c:spPr>
        </c:title>
        <c:delete val="0"/>
        <c:numFmt formatCode="General" sourceLinked="1"/>
        <c:majorTickMark val="in"/>
        <c:minorTickMark val="none"/>
        <c:tickLblPos val="nextTo"/>
        <c:crossAx val="34527084"/>
        <c:crosses val="max"/>
        <c:crossBetween val="midCat"/>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590550</xdr:colOff>
      <xdr:row>32</xdr:row>
      <xdr:rowOff>9525</xdr:rowOff>
    </xdr:from>
    <xdr:to>
      <xdr:col>24</xdr:col>
      <xdr:colOff>590550</xdr:colOff>
      <xdr:row>52</xdr:row>
      <xdr:rowOff>142875</xdr:rowOff>
    </xdr:to>
    <xdr:graphicFrame>
      <xdr:nvGraphicFramePr>
        <xdr:cNvPr id="1" name="Chart 2"/>
        <xdr:cNvGraphicFramePr/>
      </xdr:nvGraphicFramePr>
      <xdr:xfrm>
        <a:off x="15830550" y="5191125"/>
        <a:ext cx="3048000" cy="3371850"/>
      </xdr:xfrm>
      <a:graphic>
        <a:graphicData uri="http://schemas.openxmlformats.org/drawingml/2006/chart">
          <c:chart xmlns:c="http://schemas.openxmlformats.org/drawingml/2006/chart" r:id="rId1"/>
        </a:graphicData>
      </a:graphic>
    </xdr:graphicFrame>
    <xdr:clientData/>
  </xdr:twoCellAnchor>
  <xdr:twoCellAnchor>
    <xdr:from>
      <xdr:col>28</xdr:col>
      <xdr:colOff>19050</xdr:colOff>
      <xdr:row>31</xdr:row>
      <xdr:rowOff>104775</xdr:rowOff>
    </xdr:from>
    <xdr:to>
      <xdr:col>32</xdr:col>
      <xdr:colOff>552450</xdr:colOff>
      <xdr:row>50</xdr:row>
      <xdr:rowOff>114300</xdr:rowOff>
    </xdr:to>
    <xdr:graphicFrame>
      <xdr:nvGraphicFramePr>
        <xdr:cNvPr id="2" name="Chart 3"/>
        <xdr:cNvGraphicFramePr/>
      </xdr:nvGraphicFramePr>
      <xdr:xfrm>
        <a:off x="21355050" y="5124450"/>
        <a:ext cx="3581400" cy="308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8:R120"/>
  <sheetViews>
    <sheetView workbookViewId="0" topLeftCell="S33">
      <selection activeCell="AA53" sqref="AA53"/>
    </sheetView>
  </sheetViews>
  <sheetFormatPr defaultColWidth="11.421875" defaultRowHeight="12.75"/>
  <sheetData>
    <row r="8" spans="2:18" ht="12.75">
      <c r="B8" s="15" t="s">
        <v>0</v>
      </c>
      <c r="C8" s="16" t="s">
        <v>1</v>
      </c>
      <c r="D8" s="18">
        <v>37110</v>
      </c>
      <c r="E8" s="16" t="s">
        <v>2</v>
      </c>
      <c r="F8" s="16" t="s">
        <v>3</v>
      </c>
      <c r="G8" s="16" t="s">
        <v>4</v>
      </c>
      <c r="H8" s="30">
        <v>8.5</v>
      </c>
      <c r="I8" s="16">
        <v>1.5</v>
      </c>
      <c r="J8" s="11" t="s">
        <v>5</v>
      </c>
      <c r="K8" s="16">
        <v>3</v>
      </c>
      <c r="L8" s="47">
        <v>8.9</v>
      </c>
      <c r="M8" s="18">
        <v>37110</v>
      </c>
      <c r="N8" s="32">
        <f>SUM(H8)+I8/(I8+K8)*(L8-H8)</f>
        <v>8.633333333333333</v>
      </c>
      <c r="O8" s="16">
        <v>1.5</v>
      </c>
      <c r="P8" s="57"/>
      <c r="Q8" s="17" t="s">
        <v>6</v>
      </c>
      <c r="R8" s="16" t="s">
        <v>7</v>
      </c>
    </row>
    <row r="9" spans="2:18" ht="12.75">
      <c r="B9" s="15" t="s">
        <v>0</v>
      </c>
      <c r="C9" s="16" t="s">
        <v>1</v>
      </c>
      <c r="D9" s="18">
        <v>37110</v>
      </c>
      <c r="E9" s="16" t="s">
        <v>2</v>
      </c>
      <c r="F9" s="16" t="s">
        <v>3</v>
      </c>
      <c r="G9" s="16" t="s">
        <v>4</v>
      </c>
      <c r="H9" s="30">
        <v>8.5</v>
      </c>
      <c r="I9" s="16">
        <v>1</v>
      </c>
      <c r="J9" s="11" t="s">
        <v>5</v>
      </c>
      <c r="K9" s="16">
        <v>2</v>
      </c>
      <c r="L9" s="47">
        <v>8.9</v>
      </c>
      <c r="M9" s="18">
        <v>37110</v>
      </c>
      <c r="N9" s="32">
        <f>SUM(H9)+I9/(I9+K9)*(L9-H9)</f>
        <v>8.633333333333333</v>
      </c>
      <c r="O9" s="16">
        <v>1.5</v>
      </c>
      <c r="P9" s="59">
        <v>8.6</v>
      </c>
      <c r="Q9" s="17" t="s">
        <v>6</v>
      </c>
      <c r="R9" s="16"/>
    </row>
    <row r="10" spans="2:18" ht="12.75">
      <c r="B10" s="15" t="s">
        <v>0</v>
      </c>
      <c r="C10" s="16" t="s">
        <v>1</v>
      </c>
      <c r="D10" s="18">
        <v>37110</v>
      </c>
      <c r="E10" s="16" t="s">
        <v>2</v>
      </c>
      <c r="F10" s="16" t="s">
        <v>3</v>
      </c>
      <c r="G10" s="16" t="s">
        <v>4</v>
      </c>
      <c r="H10" s="30"/>
      <c r="I10" s="16"/>
      <c r="J10" s="11" t="s">
        <v>5</v>
      </c>
      <c r="K10" s="16">
        <v>0</v>
      </c>
      <c r="L10" s="47">
        <v>8.6</v>
      </c>
      <c r="M10" s="18">
        <v>37110</v>
      </c>
      <c r="N10" s="32">
        <v>8.6</v>
      </c>
      <c r="O10" s="16">
        <v>1.5</v>
      </c>
      <c r="P10" s="57">
        <f>SUM(N8:N10)/3</f>
        <v>8.622222222222222</v>
      </c>
      <c r="Q10" s="17" t="s">
        <v>6</v>
      </c>
      <c r="R10" s="16"/>
    </row>
    <row r="11" spans="2:18" ht="12.75">
      <c r="B11" s="15"/>
      <c r="C11" s="16"/>
      <c r="D11" s="18"/>
      <c r="E11" s="16"/>
      <c r="F11" s="16"/>
      <c r="G11" s="16"/>
      <c r="H11" s="30"/>
      <c r="I11" s="16"/>
      <c r="J11" s="11"/>
      <c r="K11" s="16"/>
      <c r="L11" s="47"/>
      <c r="M11" s="18"/>
      <c r="N11" s="32"/>
      <c r="O11" s="16"/>
      <c r="P11" s="57"/>
      <c r="Q11" s="17"/>
      <c r="R11" s="16"/>
    </row>
    <row r="12" spans="2:18" ht="12.75">
      <c r="B12" s="49" t="s">
        <v>8</v>
      </c>
      <c r="C12" s="16" t="s">
        <v>9</v>
      </c>
      <c r="D12" s="18">
        <v>37114</v>
      </c>
      <c r="E12" s="16" t="s">
        <v>10</v>
      </c>
      <c r="F12" s="16" t="s">
        <v>11</v>
      </c>
      <c r="G12" s="16" t="s">
        <v>4</v>
      </c>
      <c r="H12" s="30">
        <v>8.5</v>
      </c>
      <c r="I12" s="16">
        <v>3</v>
      </c>
      <c r="J12" s="11" t="s">
        <v>5</v>
      </c>
      <c r="K12" s="16">
        <v>1.5</v>
      </c>
      <c r="L12" s="47">
        <v>8.9</v>
      </c>
      <c r="M12" s="18">
        <v>37114</v>
      </c>
      <c r="N12" s="51">
        <f aca="true" t="shared" si="0" ref="N12:N18">SUM(H12)+I12/(I12+K12)*(L12-H12)</f>
        <v>8.766666666666667</v>
      </c>
      <c r="O12" s="16">
        <v>1.5</v>
      </c>
      <c r="P12" s="58">
        <v>8.8</v>
      </c>
      <c r="Q12" s="17">
        <v>2.7</v>
      </c>
      <c r="R12" s="16" t="s">
        <v>12</v>
      </c>
    </row>
    <row r="13" spans="2:18" ht="12.75">
      <c r="B13" s="49" t="s">
        <v>8</v>
      </c>
      <c r="C13" s="16" t="s">
        <v>9</v>
      </c>
      <c r="D13" s="18">
        <v>37114</v>
      </c>
      <c r="E13" s="16" t="s">
        <v>10</v>
      </c>
      <c r="F13" s="16" t="s">
        <v>11</v>
      </c>
      <c r="G13" s="16" t="s">
        <v>4</v>
      </c>
      <c r="H13" s="30">
        <v>8.5</v>
      </c>
      <c r="I13" s="16">
        <v>3</v>
      </c>
      <c r="J13" s="11" t="s">
        <v>5</v>
      </c>
      <c r="K13" s="16">
        <v>1</v>
      </c>
      <c r="L13" s="47">
        <v>8.9</v>
      </c>
      <c r="M13" s="18">
        <v>37114</v>
      </c>
      <c r="N13" s="51">
        <f t="shared" si="0"/>
        <v>8.8</v>
      </c>
      <c r="O13" s="16">
        <v>1.5</v>
      </c>
      <c r="P13" s="58">
        <f>SUM(N12:N13)/2</f>
        <v>8.783333333333335</v>
      </c>
      <c r="Q13" s="17">
        <v>2.7</v>
      </c>
      <c r="R13" s="16"/>
    </row>
    <row r="14" spans="2:18" ht="12.75">
      <c r="B14" s="49"/>
      <c r="C14" s="16"/>
      <c r="D14" s="18"/>
      <c r="E14" s="16"/>
      <c r="F14" s="16"/>
      <c r="G14" s="16"/>
      <c r="H14" s="30"/>
      <c r="I14" s="16"/>
      <c r="J14" s="11" t="s">
        <v>5</v>
      </c>
      <c r="K14" s="16"/>
      <c r="L14" s="47"/>
      <c r="M14" s="18"/>
      <c r="N14" s="51"/>
      <c r="O14" s="16"/>
      <c r="P14" s="58"/>
      <c r="Q14" s="17"/>
      <c r="R14" s="16"/>
    </row>
    <row r="15" spans="2:18" ht="12.75">
      <c r="B15" s="49" t="s">
        <v>8</v>
      </c>
      <c r="C15" s="16" t="s">
        <v>9</v>
      </c>
      <c r="D15" s="18">
        <v>37115</v>
      </c>
      <c r="E15" s="50" t="s">
        <v>13</v>
      </c>
      <c r="F15" s="50" t="s">
        <v>14</v>
      </c>
      <c r="G15" s="16" t="s">
        <v>4</v>
      </c>
      <c r="H15" s="30">
        <v>8.5</v>
      </c>
      <c r="I15" s="16">
        <v>4</v>
      </c>
      <c r="J15" s="11" t="s">
        <v>5</v>
      </c>
      <c r="K15" s="16">
        <v>4</v>
      </c>
      <c r="L15" s="47">
        <v>9.6</v>
      </c>
      <c r="M15" s="18">
        <v>37115</v>
      </c>
      <c r="N15" s="51">
        <f t="shared" si="0"/>
        <v>9.05</v>
      </c>
      <c r="O15" s="16">
        <v>2</v>
      </c>
      <c r="P15" s="58"/>
      <c r="Q15" s="17">
        <v>2.2</v>
      </c>
      <c r="R15" s="16"/>
    </row>
    <row r="16" spans="2:18" ht="12.75">
      <c r="B16" s="49" t="s">
        <v>8</v>
      </c>
      <c r="C16" s="16" t="s">
        <v>9</v>
      </c>
      <c r="D16" s="18">
        <v>37115</v>
      </c>
      <c r="E16" s="50" t="s">
        <v>13</v>
      </c>
      <c r="F16" s="50" t="s">
        <v>14</v>
      </c>
      <c r="G16" s="16" t="s">
        <v>4</v>
      </c>
      <c r="H16" s="30">
        <v>8.9</v>
      </c>
      <c r="I16" s="16">
        <v>1</v>
      </c>
      <c r="J16" s="11" t="s">
        <v>5</v>
      </c>
      <c r="K16" s="16">
        <v>4</v>
      </c>
      <c r="L16" s="47">
        <v>9.6</v>
      </c>
      <c r="M16" s="18">
        <v>37115</v>
      </c>
      <c r="N16" s="51">
        <f t="shared" si="0"/>
        <v>9.040000000000001</v>
      </c>
      <c r="O16" s="16">
        <v>2</v>
      </c>
      <c r="P16" s="58"/>
      <c r="Q16" s="17">
        <v>2.2</v>
      </c>
      <c r="R16" s="16"/>
    </row>
    <row r="17" spans="2:18" ht="12.75">
      <c r="B17" s="49" t="s">
        <v>8</v>
      </c>
      <c r="C17" s="16" t="s">
        <v>9</v>
      </c>
      <c r="D17" s="18">
        <v>37115</v>
      </c>
      <c r="E17" s="50" t="s">
        <v>13</v>
      </c>
      <c r="F17" s="50" t="s">
        <v>14</v>
      </c>
      <c r="G17" s="16" t="s">
        <v>4</v>
      </c>
      <c r="H17" s="30">
        <v>8.5</v>
      </c>
      <c r="I17" s="16">
        <v>4.5</v>
      </c>
      <c r="J17" s="11" t="s">
        <v>5</v>
      </c>
      <c r="K17" s="16">
        <v>4</v>
      </c>
      <c r="L17" s="47">
        <v>9.6</v>
      </c>
      <c r="M17" s="18">
        <v>37115</v>
      </c>
      <c r="N17" s="51">
        <f t="shared" si="0"/>
        <v>9.08235294117647</v>
      </c>
      <c r="O17" s="16">
        <v>2</v>
      </c>
      <c r="P17" s="58">
        <v>9.1</v>
      </c>
      <c r="Q17" s="17">
        <v>2.2</v>
      </c>
      <c r="R17" s="16"/>
    </row>
    <row r="18" spans="2:18" ht="12.75">
      <c r="B18" s="49" t="s">
        <v>8</v>
      </c>
      <c r="C18" s="16" t="s">
        <v>9</v>
      </c>
      <c r="D18" s="18">
        <v>37115</v>
      </c>
      <c r="E18" s="50" t="s">
        <v>13</v>
      </c>
      <c r="F18" s="50" t="s">
        <v>14</v>
      </c>
      <c r="G18" s="16" t="s">
        <v>4</v>
      </c>
      <c r="H18" s="30">
        <v>8.9</v>
      </c>
      <c r="I18" s="16">
        <v>1.5</v>
      </c>
      <c r="J18" s="11" t="s">
        <v>5</v>
      </c>
      <c r="K18" s="16">
        <v>4</v>
      </c>
      <c r="L18" s="47">
        <v>9.6</v>
      </c>
      <c r="M18" s="18">
        <v>37115</v>
      </c>
      <c r="N18" s="51">
        <f t="shared" si="0"/>
        <v>9.090909090909092</v>
      </c>
      <c r="O18" s="16">
        <v>2</v>
      </c>
      <c r="P18" s="58">
        <f>SUM(N15:N18)/4</f>
        <v>9.065815508021391</v>
      </c>
      <c r="Q18" s="17">
        <v>2.2</v>
      </c>
      <c r="R18" s="16"/>
    </row>
    <row r="19" spans="2:18" ht="12.75">
      <c r="B19" s="49"/>
      <c r="C19" s="16"/>
      <c r="D19" s="18"/>
      <c r="E19" s="50"/>
      <c r="F19" s="50"/>
      <c r="G19" s="16"/>
      <c r="H19" s="30"/>
      <c r="I19" s="16"/>
      <c r="J19" s="11" t="s">
        <v>5</v>
      </c>
      <c r="K19" s="16"/>
      <c r="L19" s="47"/>
      <c r="M19" s="18"/>
      <c r="N19" s="51"/>
      <c r="O19" s="16"/>
      <c r="P19" s="58"/>
      <c r="Q19" s="17"/>
      <c r="R19" s="16"/>
    </row>
    <row r="20" spans="2:18" ht="12.75">
      <c r="B20" s="49" t="s">
        <v>8</v>
      </c>
      <c r="C20" s="16" t="s">
        <v>9</v>
      </c>
      <c r="D20" s="18">
        <v>37116</v>
      </c>
      <c r="E20" s="50" t="s">
        <v>15</v>
      </c>
      <c r="F20" s="50" t="s">
        <v>16</v>
      </c>
      <c r="G20" s="16" t="s">
        <v>4</v>
      </c>
      <c r="H20" s="30">
        <v>8.9</v>
      </c>
      <c r="I20" s="16">
        <v>4</v>
      </c>
      <c r="J20" s="11" t="s">
        <v>5</v>
      </c>
      <c r="K20" s="16">
        <v>6</v>
      </c>
      <c r="L20" s="47">
        <v>10.8</v>
      </c>
      <c r="M20" s="18">
        <v>37116</v>
      </c>
      <c r="N20" s="51">
        <f aca="true" t="shared" si="1" ref="N20:N29">SUM(H20)+I20/(I20+K20)*(L20-H20)</f>
        <v>9.66</v>
      </c>
      <c r="O20" s="16">
        <v>2</v>
      </c>
      <c r="P20" s="58"/>
      <c r="Q20" s="17">
        <v>2.4</v>
      </c>
      <c r="R20" s="16"/>
    </row>
    <row r="21" spans="2:18" ht="12.75">
      <c r="B21" s="49" t="s">
        <v>8</v>
      </c>
      <c r="C21" s="16" t="s">
        <v>9</v>
      </c>
      <c r="D21" s="18">
        <v>37116</v>
      </c>
      <c r="E21" s="50" t="s">
        <v>15</v>
      </c>
      <c r="F21" s="50" t="s">
        <v>16</v>
      </c>
      <c r="G21" s="16" t="s">
        <v>4</v>
      </c>
      <c r="H21" s="30">
        <v>9.3</v>
      </c>
      <c r="I21" s="16">
        <v>3</v>
      </c>
      <c r="J21" s="11" t="s">
        <v>5</v>
      </c>
      <c r="K21" s="16">
        <v>3</v>
      </c>
      <c r="L21" s="47">
        <v>10.3</v>
      </c>
      <c r="M21" s="18">
        <v>37116</v>
      </c>
      <c r="N21" s="51">
        <f t="shared" si="1"/>
        <v>9.8</v>
      </c>
      <c r="O21" s="16">
        <v>2</v>
      </c>
      <c r="P21" s="58"/>
      <c r="Q21" s="17">
        <v>2.4</v>
      </c>
      <c r="R21" s="16"/>
    </row>
    <row r="22" spans="2:18" ht="12.75">
      <c r="B22" s="49" t="s">
        <v>8</v>
      </c>
      <c r="C22" s="16" t="s">
        <v>9</v>
      </c>
      <c r="D22" s="18">
        <v>37116</v>
      </c>
      <c r="E22" s="50" t="s">
        <v>15</v>
      </c>
      <c r="F22" s="50" t="s">
        <v>16</v>
      </c>
      <c r="G22" s="16" t="s">
        <v>4</v>
      </c>
      <c r="H22" s="30">
        <v>9.3</v>
      </c>
      <c r="I22" s="16">
        <v>3</v>
      </c>
      <c r="J22" s="11" t="s">
        <v>5</v>
      </c>
      <c r="K22" s="16">
        <v>6</v>
      </c>
      <c r="L22" s="47">
        <v>10.8</v>
      </c>
      <c r="M22" s="18">
        <v>37116</v>
      </c>
      <c r="N22" s="51">
        <f t="shared" si="1"/>
        <v>9.8</v>
      </c>
      <c r="O22" s="16">
        <v>2</v>
      </c>
      <c r="P22" s="58">
        <v>9.7</v>
      </c>
      <c r="Q22" s="17">
        <v>2.4</v>
      </c>
      <c r="R22" s="16"/>
    </row>
    <row r="23" spans="2:18" ht="12.75">
      <c r="B23" s="49" t="s">
        <v>8</v>
      </c>
      <c r="C23" s="16" t="s">
        <v>9</v>
      </c>
      <c r="D23" s="18">
        <v>37116</v>
      </c>
      <c r="E23" s="50" t="s">
        <v>15</v>
      </c>
      <c r="F23" s="50" t="s">
        <v>16</v>
      </c>
      <c r="G23" s="16" t="s">
        <v>4</v>
      </c>
      <c r="H23" s="30">
        <v>8.9</v>
      </c>
      <c r="I23" s="16">
        <v>4</v>
      </c>
      <c r="J23" s="11" t="s">
        <v>5</v>
      </c>
      <c r="K23" s="16">
        <v>3</v>
      </c>
      <c r="L23" s="47">
        <v>10.3</v>
      </c>
      <c r="M23" s="18">
        <v>37116</v>
      </c>
      <c r="N23" s="51">
        <f t="shared" si="1"/>
        <v>9.700000000000001</v>
      </c>
      <c r="O23" s="16">
        <v>2</v>
      </c>
      <c r="P23" s="58">
        <f>SUM(N20:N23)/4</f>
        <v>9.74</v>
      </c>
      <c r="Q23" s="17">
        <v>2.4</v>
      </c>
      <c r="R23" s="16"/>
    </row>
    <row r="24" spans="2:18" ht="12.75">
      <c r="B24" s="49"/>
      <c r="C24" s="16"/>
      <c r="D24" s="18"/>
      <c r="E24" s="50"/>
      <c r="F24" s="50"/>
      <c r="G24" s="16"/>
      <c r="H24" s="30"/>
      <c r="I24" s="16"/>
      <c r="J24" s="11" t="s">
        <v>5</v>
      </c>
      <c r="K24" s="16"/>
      <c r="L24" s="47"/>
      <c r="M24" s="18"/>
      <c r="N24" s="51"/>
      <c r="O24" s="16"/>
      <c r="P24" s="58"/>
      <c r="Q24" s="17"/>
      <c r="R24" s="16"/>
    </row>
    <row r="25" spans="2:18" ht="12.75">
      <c r="B25" s="49" t="s">
        <v>8</v>
      </c>
      <c r="C25" s="16" t="s">
        <v>9</v>
      </c>
      <c r="D25" s="18">
        <v>37117</v>
      </c>
      <c r="E25" s="50" t="s">
        <v>10</v>
      </c>
      <c r="F25" s="50" t="s">
        <v>11</v>
      </c>
      <c r="G25" s="16" t="s">
        <v>4</v>
      </c>
      <c r="H25" s="30">
        <v>9.6</v>
      </c>
      <c r="I25" s="16">
        <v>2.5</v>
      </c>
      <c r="J25" s="11" t="s">
        <v>5</v>
      </c>
      <c r="K25" s="16">
        <v>2</v>
      </c>
      <c r="L25" s="47">
        <v>10.3</v>
      </c>
      <c r="M25" s="18">
        <v>37117</v>
      </c>
      <c r="N25" s="51">
        <f t="shared" si="1"/>
        <v>9.988888888888889</v>
      </c>
      <c r="O25" s="16">
        <v>2</v>
      </c>
      <c r="P25" s="58"/>
      <c r="Q25" s="17">
        <v>2.4</v>
      </c>
      <c r="R25" s="16"/>
    </row>
    <row r="26" spans="2:18" ht="12.75">
      <c r="B26" s="49" t="s">
        <v>8</v>
      </c>
      <c r="C26" s="16" t="s">
        <v>9</v>
      </c>
      <c r="D26" s="18">
        <v>37117</v>
      </c>
      <c r="E26" s="50" t="s">
        <v>10</v>
      </c>
      <c r="F26" s="50" t="s">
        <v>11</v>
      </c>
      <c r="G26" s="16" t="s">
        <v>4</v>
      </c>
      <c r="H26" s="30">
        <v>9.6</v>
      </c>
      <c r="I26" s="16">
        <v>2.5</v>
      </c>
      <c r="J26" s="11" t="s">
        <v>5</v>
      </c>
      <c r="K26" s="16">
        <v>6</v>
      </c>
      <c r="L26" s="47">
        <v>10.8</v>
      </c>
      <c r="M26" s="18">
        <v>37117</v>
      </c>
      <c r="N26" s="51">
        <f t="shared" si="1"/>
        <v>9.952941176470588</v>
      </c>
      <c r="O26" s="16">
        <v>2.5</v>
      </c>
      <c r="P26" s="58"/>
      <c r="Q26" s="17">
        <v>2.4</v>
      </c>
      <c r="R26" s="16"/>
    </row>
    <row r="27" spans="2:18" ht="12.75">
      <c r="B27" s="49" t="s">
        <v>8</v>
      </c>
      <c r="C27" s="16" t="s">
        <v>9</v>
      </c>
      <c r="D27" s="18">
        <v>37117</v>
      </c>
      <c r="E27" s="50" t="s">
        <v>10</v>
      </c>
      <c r="F27" s="50" t="s">
        <v>11</v>
      </c>
      <c r="G27" s="16" t="s">
        <v>4</v>
      </c>
      <c r="H27" s="30">
        <v>9.9</v>
      </c>
      <c r="I27" s="16">
        <v>1</v>
      </c>
      <c r="J27" s="11" t="s">
        <v>5</v>
      </c>
      <c r="K27" s="16">
        <v>2</v>
      </c>
      <c r="L27" s="47">
        <v>10.3</v>
      </c>
      <c r="M27" s="18">
        <v>37117</v>
      </c>
      <c r="N27" s="51">
        <f t="shared" si="1"/>
        <v>10.033333333333333</v>
      </c>
      <c r="O27" s="16">
        <v>1.5</v>
      </c>
      <c r="P27" s="58"/>
      <c r="Q27" s="17">
        <v>2.4</v>
      </c>
      <c r="R27" s="16"/>
    </row>
    <row r="28" spans="2:18" ht="12.75">
      <c r="B28" s="49" t="s">
        <v>8</v>
      </c>
      <c r="C28" s="16" t="s">
        <v>9</v>
      </c>
      <c r="D28" s="18">
        <v>37117</v>
      </c>
      <c r="E28" s="50" t="s">
        <v>10</v>
      </c>
      <c r="F28" s="50" t="s">
        <v>11</v>
      </c>
      <c r="G28" s="16" t="s">
        <v>4</v>
      </c>
      <c r="H28" s="30">
        <v>9.9</v>
      </c>
      <c r="I28" s="16">
        <v>2</v>
      </c>
      <c r="J28" s="11" t="s">
        <v>5</v>
      </c>
      <c r="K28" s="16">
        <v>3</v>
      </c>
      <c r="L28" s="47">
        <v>10.3</v>
      </c>
      <c r="M28" s="18">
        <v>37117</v>
      </c>
      <c r="N28" s="51">
        <f t="shared" si="1"/>
        <v>10.06</v>
      </c>
      <c r="O28" s="16">
        <v>1.5</v>
      </c>
      <c r="P28" s="58"/>
      <c r="Q28" s="17">
        <v>2.4</v>
      </c>
      <c r="R28" s="16"/>
    </row>
    <row r="29" spans="2:18" ht="12.75">
      <c r="B29" s="49" t="s">
        <v>8</v>
      </c>
      <c r="C29" s="16" t="s">
        <v>9</v>
      </c>
      <c r="D29" s="18">
        <v>37117</v>
      </c>
      <c r="E29" s="50" t="s">
        <v>10</v>
      </c>
      <c r="F29" s="50" t="s">
        <v>11</v>
      </c>
      <c r="G29" s="16" t="s">
        <v>4</v>
      </c>
      <c r="H29" s="30">
        <v>9.9</v>
      </c>
      <c r="I29" s="16">
        <v>2</v>
      </c>
      <c r="J29" s="11" t="s">
        <v>5</v>
      </c>
      <c r="K29" s="16">
        <v>5</v>
      </c>
      <c r="L29" s="47">
        <v>10.8</v>
      </c>
      <c r="M29" s="18">
        <v>37117</v>
      </c>
      <c r="N29" s="51">
        <f t="shared" si="1"/>
        <v>10.157142857142858</v>
      </c>
      <c r="O29" s="16">
        <v>2</v>
      </c>
      <c r="P29" s="58">
        <v>10</v>
      </c>
      <c r="Q29" s="17">
        <v>2.4</v>
      </c>
      <c r="R29" s="16"/>
    </row>
    <row r="30" spans="2:18" ht="12.75">
      <c r="B30" s="49" t="s">
        <v>8</v>
      </c>
      <c r="C30" s="16" t="s">
        <v>9</v>
      </c>
      <c r="D30" s="18">
        <v>37117</v>
      </c>
      <c r="E30" s="50" t="s">
        <v>10</v>
      </c>
      <c r="F30" s="50" t="s">
        <v>11</v>
      </c>
      <c r="G30" s="16" t="s">
        <v>4</v>
      </c>
      <c r="H30" s="30" t="s">
        <v>17</v>
      </c>
      <c r="I30" s="16"/>
      <c r="J30" s="11" t="s">
        <v>5</v>
      </c>
      <c r="K30" s="16"/>
      <c r="L30" s="47"/>
      <c r="M30" s="18">
        <v>37117</v>
      </c>
      <c r="N30" s="51">
        <v>10.05</v>
      </c>
      <c r="O30" s="16">
        <v>1.5</v>
      </c>
      <c r="P30" s="58">
        <f>SUM(N25:N30)/6</f>
        <v>10.040384375972613</v>
      </c>
      <c r="Q30" s="17">
        <v>2.4</v>
      </c>
      <c r="R30" s="16"/>
    </row>
    <row r="31" spans="2:18" ht="12.75">
      <c r="B31" s="49"/>
      <c r="C31" s="16"/>
      <c r="D31" s="18"/>
      <c r="E31" s="50"/>
      <c r="F31" s="50"/>
      <c r="G31" s="16"/>
      <c r="H31" s="30"/>
      <c r="I31" s="16"/>
      <c r="J31" s="11" t="s">
        <v>5</v>
      </c>
      <c r="K31" s="16"/>
      <c r="L31" s="47"/>
      <c r="M31" s="18"/>
      <c r="N31" s="51"/>
      <c r="O31" s="16"/>
      <c r="P31" s="58"/>
      <c r="Q31" s="17"/>
      <c r="R31" s="16"/>
    </row>
    <row r="32" spans="2:18" ht="12.75">
      <c r="B32" s="49" t="s">
        <v>8</v>
      </c>
      <c r="C32" s="16" t="s">
        <v>9</v>
      </c>
      <c r="D32" s="18">
        <v>37120</v>
      </c>
      <c r="E32" s="50" t="s">
        <v>18</v>
      </c>
      <c r="F32" s="50" t="s">
        <v>19</v>
      </c>
      <c r="G32" s="16" t="s">
        <v>4</v>
      </c>
      <c r="H32" s="30">
        <v>9.6</v>
      </c>
      <c r="I32" s="16">
        <v>4</v>
      </c>
      <c r="J32" s="11" t="s">
        <v>5</v>
      </c>
      <c r="K32" s="16">
        <v>1</v>
      </c>
      <c r="L32" s="47">
        <v>11</v>
      </c>
      <c r="M32" s="18">
        <v>37120</v>
      </c>
      <c r="N32" s="51">
        <f aca="true" t="shared" si="2" ref="N32:N37">SUM(H32)+I32/(I32+K32)*(L32-H32)</f>
        <v>10.72</v>
      </c>
      <c r="O32" s="16">
        <v>2</v>
      </c>
      <c r="P32" s="58"/>
      <c r="Q32" s="17">
        <v>2.7</v>
      </c>
      <c r="R32" s="16"/>
    </row>
    <row r="33" spans="2:18" ht="12.75">
      <c r="B33" s="49" t="s">
        <v>8</v>
      </c>
      <c r="C33" s="16" t="s">
        <v>9</v>
      </c>
      <c r="D33" s="18">
        <v>37120</v>
      </c>
      <c r="E33" s="50" t="s">
        <v>18</v>
      </c>
      <c r="F33" s="50" t="s">
        <v>19</v>
      </c>
      <c r="G33" s="16" t="s">
        <v>4</v>
      </c>
      <c r="H33" s="30">
        <v>9.9</v>
      </c>
      <c r="I33" s="16">
        <v>3</v>
      </c>
      <c r="J33" s="11" t="s">
        <v>5</v>
      </c>
      <c r="K33" s="16">
        <v>1</v>
      </c>
      <c r="L33" s="47">
        <v>11</v>
      </c>
      <c r="M33" s="18">
        <v>37120</v>
      </c>
      <c r="N33" s="51">
        <f t="shared" si="2"/>
        <v>10.725</v>
      </c>
      <c r="O33" s="16">
        <v>2</v>
      </c>
      <c r="P33" s="58"/>
      <c r="Q33" s="17">
        <v>2.7</v>
      </c>
      <c r="R33" s="16"/>
    </row>
    <row r="34" spans="2:18" ht="12.75">
      <c r="B34" s="49" t="s">
        <v>8</v>
      </c>
      <c r="C34" s="16" t="s">
        <v>9</v>
      </c>
      <c r="D34" s="18">
        <v>37120</v>
      </c>
      <c r="E34" s="50" t="s">
        <v>18</v>
      </c>
      <c r="F34" s="50" t="s">
        <v>19</v>
      </c>
      <c r="G34" s="16" t="s">
        <v>4</v>
      </c>
      <c r="H34" s="30">
        <v>9.9</v>
      </c>
      <c r="I34" s="16">
        <v>3</v>
      </c>
      <c r="J34" s="11" t="s">
        <v>5</v>
      </c>
      <c r="K34" s="16">
        <v>4</v>
      </c>
      <c r="L34" s="47">
        <v>11.8</v>
      </c>
      <c r="M34" s="18">
        <v>37120</v>
      </c>
      <c r="N34" s="51">
        <f t="shared" si="2"/>
        <v>10.714285714285715</v>
      </c>
      <c r="O34" s="16">
        <v>2</v>
      </c>
      <c r="P34" s="58"/>
      <c r="Q34" s="17">
        <v>2.7</v>
      </c>
      <c r="R34" s="16"/>
    </row>
    <row r="35" spans="2:18" ht="12.75">
      <c r="B35" s="49" t="s">
        <v>8</v>
      </c>
      <c r="C35" s="16" t="s">
        <v>9</v>
      </c>
      <c r="D35" s="18">
        <v>37120</v>
      </c>
      <c r="E35" s="50" t="s">
        <v>18</v>
      </c>
      <c r="F35" s="50" t="s">
        <v>19</v>
      </c>
      <c r="G35" s="16" t="s">
        <v>4</v>
      </c>
      <c r="H35" s="30">
        <v>9.9</v>
      </c>
      <c r="I35" s="16">
        <v>3</v>
      </c>
      <c r="J35" s="11" t="s">
        <v>5</v>
      </c>
      <c r="K35" s="16">
        <v>2</v>
      </c>
      <c r="L35" s="47">
        <v>11.3</v>
      </c>
      <c r="M35" s="18">
        <v>37120</v>
      </c>
      <c r="N35" s="51">
        <f t="shared" si="2"/>
        <v>10.74</v>
      </c>
      <c r="O35" s="16">
        <v>2</v>
      </c>
      <c r="P35" s="58"/>
      <c r="Q35" s="17">
        <v>2.7</v>
      </c>
      <c r="R35" s="16"/>
    </row>
    <row r="36" spans="2:18" ht="12.75">
      <c r="B36" s="49" t="s">
        <v>8</v>
      </c>
      <c r="C36" s="16" t="s">
        <v>9</v>
      </c>
      <c r="D36" s="18">
        <v>37120</v>
      </c>
      <c r="E36" s="50" t="s">
        <v>18</v>
      </c>
      <c r="F36" s="50" t="s">
        <v>19</v>
      </c>
      <c r="G36" s="16" t="s">
        <v>4</v>
      </c>
      <c r="H36" s="30">
        <v>9.9</v>
      </c>
      <c r="I36" s="16">
        <v>3</v>
      </c>
      <c r="J36" s="11" t="s">
        <v>5</v>
      </c>
      <c r="K36" s="16">
        <v>3</v>
      </c>
      <c r="L36" s="47">
        <v>11.3</v>
      </c>
      <c r="M36" s="18">
        <v>37120</v>
      </c>
      <c r="N36" s="51">
        <f t="shared" si="2"/>
        <v>10.600000000000001</v>
      </c>
      <c r="O36" s="16">
        <v>2</v>
      </c>
      <c r="P36" s="61">
        <v>10.7</v>
      </c>
      <c r="Q36" s="17">
        <v>2.7</v>
      </c>
      <c r="R36" s="16"/>
    </row>
    <row r="37" spans="2:18" ht="12.75">
      <c r="B37" s="49" t="s">
        <v>8</v>
      </c>
      <c r="C37" s="16" t="s">
        <v>9</v>
      </c>
      <c r="D37" s="18">
        <v>37120</v>
      </c>
      <c r="E37" s="50" t="s">
        <v>18</v>
      </c>
      <c r="F37" s="50" t="s">
        <v>19</v>
      </c>
      <c r="G37" s="16" t="s">
        <v>4</v>
      </c>
      <c r="H37" s="30">
        <v>9.9</v>
      </c>
      <c r="I37" s="16">
        <v>2.5</v>
      </c>
      <c r="J37" s="11" t="s">
        <v>5</v>
      </c>
      <c r="K37" s="16">
        <v>4</v>
      </c>
      <c r="L37" s="47">
        <v>11.8</v>
      </c>
      <c r="M37" s="18">
        <v>37120</v>
      </c>
      <c r="N37" s="51">
        <f t="shared" si="2"/>
        <v>10.630769230769232</v>
      </c>
      <c r="O37" s="16">
        <v>2</v>
      </c>
      <c r="P37" s="58">
        <f>SUM(N32:N37)/6</f>
        <v>10.688342490842492</v>
      </c>
      <c r="Q37" s="17">
        <v>2.7</v>
      </c>
      <c r="R37" s="16"/>
    </row>
    <row r="38" spans="2:18" ht="12.75">
      <c r="B38" s="49"/>
      <c r="C38" s="16"/>
      <c r="D38" s="18"/>
      <c r="E38" s="50"/>
      <c r="F38" s="50"/>
      <c r="G38" s="16"/>
      <c r="H38" s="30"/>
      <c r="I38" s="16"/>
      <c r="J38" s="11"/>
      <c r="K38" s="16"/>
      <c r="L38" s="47"/>
      <c r="M38" s="18"/>
      <c r="N38" s="51"/>
      <c r="O38" s="16"/>
      <c r="P38" s="58"/>
      <c r="Q38" s="17"/>
      <c r="R38" s="16"/>
    </row>
    <row r="39" spans="2:18" ht="12.75">
      <c r="B39" s="49"/>
      <c r="C39" s="16"/>
      <c r="D39" s="18"/>
      <c r="E39" s="50"/>
      <c r="F39" s="50"/>
      <c r="G39" s="16"/>
      <c r="H39" s="30"/>
      <c r="I39" s="16"/>
      <c r="J39" s="11"/>
      <c r="K39" s="16"/>
      <c r="L39" s="47"/>
      <c r="M39" s="18">
        <v>37124</v>
      </c>
      <c r="N39" s="51">
        <v>12.47</v>
      </c>
      <c r="O39" s="16"/>
      <c r="P39" s="58"/>
      <c r="Q39" s="17"/>
      <c r="R39" s="16"/>
    </row>
    <row r="40" spans="2:18" ht="12.75">
      <c r="B40" s="49"/>
      <c r="C40" s="16"/>
      <c r="D40" s="18"/>
      <c r="E40" s="50"/>
      <c r="F40" s="50"/>
      <c r="G40" s="16"/>
      <c r="H40" s="30"/>
      <c r="I40" s="16"/>
      <c r="J40" s="11"/>
      <c r="K40" s="16"/>
      <c r="L40" s="47"/>
      <c r="M40" s="18">
        <v>37124</v>
      </c>
      <c r="N40" s="51">
        <v>12.43</v>
      </c>
      <c r="O40" s="16"/>
      <c r="P40" s="58"/>
      <c r="Q40" s="17"/>
      <c r="R40" s="16"/>
    </row>
    <row r="41" spans="2:18" ht="12.75">
      <c r="B41" s="49"/>
      <c r="C41" s="16"/>
      <c r="D41" s="18"/>
      <c r="E41" s="50"/>
      <c r="F41" s="50"/>
      <c r="G41" s="16"/>
      <c r="H41" s="30"/>
      <c r="I41" s="16"/>
      <c r="J41" s="11"/>
      <c r="K41" s="16"/>
      <c r="L41" s="47"/>
      <c r="M41" s="18">
        <v>37124</v>
      </c>
      <c r="N41" s="51">
        <v>12.37</v>
      </c>
      <c r="O41" s="16"/>
      <c r="P41" s="58"/>
      <c r="Q41" s="17"/>
      <c r="R41" s="16"/>
    </row>
    <row r="42" spans="2:18" ht="12.75">
      <c r="B42" s="49"/>
      <c r="C42" s="16"/>
      <c r="D42" s="18"/>
      <c r="E42" s="50"/>
      <c r="F42" s="50"/>
      <c r="G42" s="16"/>
      <c r="H42" s="30"/>
      <c r="I42" s="16"/>
      <c r="J42" s="11"/>
      <c r="K42" s="16"/>
      <c r="L42" s="47"/>
      <c r="M42" s="18">
        <v>37124</v>
      </c>
      <c r="N42" s="51">
        <v>12.51</v>
      </c>
      <c r="O42" s="16"/>
      <c r="P42" s="58"/>
      <c r="Q42" s="17"/>
      <c r="R42" s="16"/>
    </row>
    <row r="43" spans="2:18" ht="12.75">
      <c r="B43" s="49" t="s">
        <v>8</v>
      </c>
      <c r="C43" s="16" t="s">
        <v>20</v>
      </c>
      <c r="D43" s="18">
        <v>37125</v>
      </c>
      <c r="E43" s="50" t="s">
        <v>21</v>
      </c>
      <c r="F43" s="50" t="s">
        <v>22</v>
      </c>
      <c r="G43" s="16" t="s">
        <v>23</v>
      </c>
      <c r="H43" s="30">
        <v>11.8</v>
      </c>
      <c r="I43" s="16">
        <v>2</v>
      </c>
      <c r="J43" s="11" t="s">
        <v>5</v>
      </c>
      <c r="K43" s="16">
        <v>5</v>
      </c>
      <c r="L43" s="47">
        <v>12.8</v>
      </c>
      <c r="M43" s="18">
        <v>37124</v>
      </c>
      <c r="N43" s="51">
        <f>SUM(H43)+I43/(I43+K43)*(L43-H43)</f>
        <v>12.085714285714287</v>
      </c>
      <c r="O43" s="16">
        <v>2.5</v>
      </c>
      <c r="P43" s="61">
        <f>SUM(N39:N43)/5</f>
        <v>12.373142857142856</v>
      </c>
      <c r="Q43" s="17">
        <v>2.9</v>
      </c>
      <c r="R43" s="16" t="s">
        <v>24</v>
      </c>
    </row>
    <row r="44" spans="2:18" ht="12.75">
      <c r="B44" s="49"/>
      <c r="C44" s="16"/>
      <c r="D44" s="18"/>
      <c r="E44" s="50"/>
      <c r="F44" s="50"/>
      <c r="G44" s="16"/>
      <c r="H44" s="30"/>
      <c r="I44" s="16"/>
      <c r="J44" s="11" t="s">
        <v>5</v>
      </c>
      <c r="K44" s="16"/>
      <c r="L44" s="47"/>
      <c r="M44" s="18"/>
      <c r="N44" s="51"/>
      <c r="O44" s="16"/>
      <c r="P44" s="58"/>
      <c r="Q44" s="17"/>
      <c r="R44" s="16"/>
    </row>
    <row r="45" spans="2:18" ht="12.75">
      <c r="B45" s="49" t="s">
        <v>8</v>
      </c>
      <c r="C45" s="16" t="s">
        <v>1</v>
      </c>
      <c r="D45" s="18">
        <v>37127</v>
      </c>
      <c r="E45" s="52" t="s">
        <v>15</v>
      </c>
      <c r="F45" s="52" t="s">
        <v>16</v>
      </c>
      <c r="G45" s="16" t="s">
        <v>4</v>
      </c>
      <c r="H45" s="30">
        <v>11.4</v>
      </c>
      <c r="I45" s="16">
        <v>3.5</v>
      </c>
      <c r="J45" s="11" t="s">
        <v>5</v>
      </c>
      <c r="K45" s="16">
        <v>2</v>
      </c>
      <c r="L45" s="47">
        <v>12.3</v>
      </c>
      <c r="M45" s="18">
        <v>37127</v>
      </c>
      <c r="N45" s="51">
        <f>SUM(H45)+I45/(I45+K45)*(L45-H45)</f>
        <v>11.972727272727273</v>
      </c>
      <c r="O45" s="16">
        <v>1.5</v>
      </c>
      <c r="P45" s="61">
        <v>11.9</v>
      </c>
      <c r="Q45" s="17">
        <v>1.6</v>
      </c>
      <c r="R45" s="16"/>
    </row>
    <row r="46" spans="2:18" ht="12.75">
      <c r="B46" s="49" t="s">
        <v>8</v>
      </c>
      <c r="C46" s="16" t="s">
        <v>1</v>
      </c>
      <c r="D46" s="18">
        <v>37127</v>
      </c>
      <c r="E46" s="52" t="s">
        <v>15</v>
      </c>
      <c r="F46" s="52" t="s">
        <v>16</v>
      </c>
      <c r="G46" s="16" t="s">
        <v>4</v>
      </c>
      <c r="H46" s="30">
        <v>11.8</v>
      </c>
      <c r="I46" s="16">
        <v>0.3</v>
      </c>
      <c r="J46" s="11" t="s">
        <v>5</v>
      </c>
      <c r="K46" s="16">
        <v>2</v>
      </c>
      <c r="L46" s="47">
        <v>12.3</v>
      </c>
      <c r="M46" s="18">
        <v>37127</v>
      </c>
      <c r="N46" s="51">
        <f>SUM(H46)+I46/(I46+K46)*(L46-H46)</f>
        <v>11.865217391304348</v>
      </c>
      <c r="O46" s="16">
        <v>1.5</v>
      </c>
      <c r="P46" s="58">
        <f>SUM(N45:N46)/2</f>
        <v>11.91897233201581</v>
      </c>
      <c r="Q46" s="17">
        <v>1.6</v>
      </c>
      <c r="R46" s="16"/>
    </row>
    <row r="47" spans="2:18" ht="12.75">
      <c r="B47" s="49"/>
      <c r="C47" s="16"/>
      <c r="D47" s="18"/>
      <c r="E47" s="52"/>
      <c r="F47" s="52"/>
      <c r="G47" s="16"/>
      <c r="H47" s="30"/>
      <c r="I47" s="16"/>
      <c r="J47" s="11" t="s">
        <v>5</v>
      </c>
      <c r="K47" s="16"/>
      <c r="L47" s="47"/>
      <c r="M47" s="18"/>
      <c r="N47" s="51"/>
      <c r="O47" s="16"/>
      <c r="P47" s="58"/>
      <c r="Q47" s="17"/>
      <c r="R47" s="16"/>
    </row>
    <row r="48" spans="2:18" ht="12.75">
      <c r="B48" s="49" t="s">
        <v>8</v>
      </c>
      <c r="C48" s="16" t="s">
        <v>25</v>
      </c>
      <c r="D48" s="18">
        <v>37149</v>
      </c>
      <c r="E48" s="52" t="s">
        <v>15</v>
      </c>
      <c r="F48" s="52" t="s">
        <v>16</v>
      </c>
      <c r="G48" s="16" t="s">
        <v>4</v>
      </c>
      <c r="H48" s="30">
        <v>11.8</v>
      </c>
      <c r="I48" s="16">
        <v>1</v>
      </c>
      <c r="J48" s="11" t="s">
        <v>5</v>
      </c>
      <c r="K48" s="16">
        <v>2</v>
      </c>
      <c r="L48" s="47">
        <v>12.3</v>
      </c>
      <c r="M48" s="18">
        <v>37149</v>
      </c>
      <c r="N48" s="51">
        <f>SUM(H48)+I48/(I48+K48)*(L48-H48)</f>
        <v>11.966666666666667</v>
      </c>
      <c r="O48" s="16">
        <v>1.5</v>
      </c>
      <c r="P48" s="61">
        <v>12</v>
      </c>
      <c r="Q48" s="17">
        <v>2.4</v>
      </c>
      <c r="R48" s="16"/>
    </row>
    <row r="49" spans="2:18" ht="12.75">
      <c r="B49" s="49" t="s">
        <v>8</v>
      </c>
      <c r="C49" s="16" t="s">
        <v>25</v>
      </c>
      <c r="D49" s="18">
        <v>37149</v>
      </c>
      <c r="E49" s="52" t="s">
        <v>15</v>
      </c>
      <c r="F49" s="52" t="s">
        <v>16</v>
      </c>
      <c r="G49" s="16" t="s">
        <v>4</v>
      </c>
      <c r="H49" s="30">
        <v>11.3</v>
      </c>
      <c r="I49" s="16">
        <v>4</v>
      </c>
      <c r="J49" s="11" t="s">
        <v>5</v>
      </c>
      <c r="K49" s="16">
        <v>1</v>
      </c>
      <c r="L49" s="47">
        <v>12.3</v>
      </c>
      <c r="M49" s="18">
        <v>37149</v>
      </c>
      <c r="N49" s="51">
        <f>SUM(H49)+I49/(I49+K49)*(L49-H49)</f>
        <v>12.100000000000001</v>
      </c>
      <c r="O49" s="16">
        <v>1.5</v>
      </c>
      <c r="P49" s="58">
        <f>SUM(N48:N49)/2</f>
        <v>12.033333333333335</v>
      </c>
      <c r="Q49" s="17">
        <v>2.4</v>
      </c>
      <c r="R49" s="16"/>
    </row>
    <row r="50" spans="2:18" ht="12.75">
      <c r="B50" s="49"/>
      <c r="C50" s="16"/>
      <c r="D50" s="18"/>
      <c r="E50" s="50"/>
      <c r="F50" s="50"/>
      <c r="G50" s="16"/>
      <c r="H50" s="30"/>
      <c r="I50" s="16"/>
      <c r="J50" s="11" t="s">
        <v>5</v>
      </c>
      <c r="K50" s="16"/>
      <c r="L50" s="47"/>
      <c r="M50" s="18"/>
      <c r="N50" s="51"/>
      <c r="O50" s="16"/>
      <c r="P50" s="58"/>
      <c r="Q50" s="17"/>
      <c r="R50" s="16"/>
    </row>
    <row r="51" spans="2:18" ht="12.75">
      <c r="B51" s="15"/>
      <c r="C51" s="16"/>
      <c r="D51" s="18"/>
      <c r="E51" s="16"/>
      <c r="F51" s="16"/>
      <c r="G51" s="16"/>
      <c r="H51" s="30"/>
      <c r="I51" s="16"/>
      <c r="J51" s="11"/>
      <c r="K51" s="16"/>
      <c r="L51" s="47"/>
      <c r="M51" s="18"/>
      <c r="N51" s="32"/>
      <c r="O51" s="16"/>
      <c r="P51" s="57"/>
      <c r="Q51" s="17"/>
      <c r="R51" s="16"/>
    </row>
    <row r="52" spans="2:18" ht="12.75">
      <c r="B52" s="15"/>
      <c r="C52" s="16"/>
      <c r="D52" s="18"/>
      <c r="E52" s="16"/>
      <c r="F52" s="16"/>
      <c r="G52" s="16"/>
      <c r="H52" s="30"/>
      <c r="I52" s="16"/>
      <c r="J52" s="11"/>
      <c r="K52" s="16"/>
      <c r="L52" s="47"/>
      <c r="M52" s="18"/>
      <c r="N52" s="32"/>
      <c r="O52" s="16"/>
      <c r="P52" s="57"/>
      <c r="Q52" s="17"/>
      <c r="R52" s="16"/>
    </row>
    <row r="53" spans="2:18" ht="12.75">
      <c r="B53" s="15"/>
      <c r="C53" s="16"/>
      <c r="D53" s="18"/>
      <c r="E53" s="16"/>
      <c r="F53" s="16"/>
      <c r="G53" s="16"/>
      <c r="H53" s="30"/>
      <c r="I53" s="16"/>
      <c r="J53" s="11"/>
      <c r="K53" s="16"/>
      <c r="L53" s="47"/>
      <c r="M53" s="18"/>
      <c r="N53" s="32"/>
      <c r="O53" s="16"/>
      <c r="P53" s="57"/>
      <c r="Q53" s="17"/>
      <c r="R53" s="16"/>
    </row>
    <row r="54" spans="2:18" ht="12.75">
      <c r="B54" s="15"/>
      <c r="C54" s="16"/>
      <c r="D54" s="18"/>
      <c r="E54" s="16"/>
      <c r="F54" s="16"/>
      <c r="G54" s="16"/>
      <c r="H54" s="30"/>
      <c r="I54" s="16"/>
      <c r="J54" s="11"/>
      <c r="K54" s="16"/>
      <c r="L54" s="47"/>
      <c r="M54" s="18"/>
      <c r="N54" s="32"/>
      <c r="O54" s="16"/>
      <c r="P54" s="57"/>
      <c r="Q54" s="17"/>
      <c r="R54" s="16"/>
    </row>
    <row r="55" spans="2:18" ht="12.75">
      <c r="B55" s="15"/>
      <c r="C55" s="16"/>
      <c r="D55" s="18"/>
      <c r="E55" s="16"/>
      <c r="F55" s="16"/>
      <c r="G55" s="16"/>
      <c r="H55" s="30"/>
      <c r="I55" s="16"/>
      <c r="J55" s="11"/>
      <c r="K55" s="16"/>
      <c r="L55" s="47"/>
      <c r="M55" s="18"/>
      <c r="N55" s="32"/>
      <c r="O55" s="16"/>
      <c r="P55" s="59"/>
      <c r="Q55" s="17"/>
      <c r="R55" s="16"/>
    </row>
    <row r="56" spans="2:18" ht="12.75">
      <c r="B56" s="15"/>
      <c r="C56" s="16"/>
      <c r="D56" s="18"/>
      <c r="E56" s="16"/>
      <c r="F56" s="16"/>
      <c r="G56" s="16"/>
      <c r="H56" s="30"/>
      <c r="I56" s="16"/>
      <c r="J56" s="11"/>
      <c r="K56" s="16"/>
      <c r="L56" s="47"/>
      <c r="M56" s="18"/>
      <c r="N56" s="32"/>
      <c r="O56" s="16"/>
      <c r="P56" s="57"/>
      <c r="Q56" s="17"/>
      <c r="R56" s="16"/>
    </row>
    <row r="57" spans="2:18" ht="12.75">
      <c r="B57" s="15"/>
      <c r="C57" s="16"/>
      <c r="D57" s="18"/>
      <c r="E57" s="16"/>
      <c r="F57" s="16"/>
      <c r="G57" s="16"/>
      <c r="H57" s="30"/>
      <c r="I57" s="16"/>
      <c r="J57" s="11"/>
      <c r="K57" s="16"/>
      <c r="L57" s="47"/>
      <c r="M57" s="18"/>
      <c r="N57" s="32"/>
      <c r="O57" s="16"/>
      <c r="P57" s="57"/>
      <c r="Q57" s="17"/>
      <c r="R57" s="16"/>
    </row>
    <row r="71" spans="2:18" ht="12.75">
      <c r="B71" s="15" t="s">
        <v>0</v>
      </c>
      <c r="C71" s="16" t="s">
        <v>1</v>
      </c>
      <c r="D71" s="18">
        <v>37110</v>
      </c>
      <c r="E71" s="16" t="s">
        <v>2</v>
      </c>
      <c r="F71" s="16" t="s">
        <v>3</v>
      </c>
      <c r="G71" s="16" t="s">
        <v>4</v>
      </c>
      <c r="H71" s="30">
        <v>8.5</v>
      </c>
      <c r="I71" s="16">
        <v>1.5</v>
      </c>
      <c r="J71" s="11" t="s">
        <v>5</v>
      </c>
      <c r="K71" s="16">
        <v>3</v>
      </c>
      <c r="L71" s="47">
        <v>8.9</v>
      </c>
      <c r="M71" s="18">
        <v>37110</v>
      </c>
      <c r="N71" s="32">
        <f>SUM(H71)+I71/(I71+K71)*(L71-H71)</f>
        <v>8.633333333333333</v>
      </c>
      <c r="O71" s="16"/>
      <c r="P71" s="57"/>
      <c r="Q71" s="17"/>
      <c r="R71" s="16"/>
    </row>
    <row r="72" spans="2:18" ht="12.75">
      <c r="B72" s="15" t="s">
        <v>0</v>
      </c>
      <c r="C72" s="16" t="s">
        <v>1</v>
      </c>
      <c r="D72" s="18">
        <v>37110</v>
      </c>
      <c r="E72" s="16" t="s">
        <v>2</v>
      </c>
      <c r="F72" s="16" t="s">
        <v>3</v>
      </c>
      <c r="G72" s="16" t="s">
        <v>4</v>
      </c>
      <c r="H72" s="30">
        <v>8.5</v>
      </c>
      <c r="I72" s="16">
        <v>1</v>
      </c>
      <c r="J72" s="11" t="s">
        <v>5</v>
      </c>
      <c r="K72" s="16">
        <v>2</v>
      </c>
      <c r="L72" s="47">
        <v>8.9</v>
      </c>
      <c r="M72" s="18">
        <v>37110</v>
      </c>
      <c r="N72" s="32">
        <f>SUM(H72)+I72/(I72+K72)*(L72-H72)</f>
        <v>8.633333333333333</v>
      </c>
      <c r="O72" s="16"/>
      <c r="P72" s="59"/>
      <c r="Q72" s="17"/>
      <c r="R72" s="16"/>
    </row>
    <row r="73" spans="2:18" ht="12.75">
      <c r="B73" s="15" t="s">
        <v>0</v>
      </c>
      <c r="C73" s="16" t="s">
        <v>1</v>
      </c>
      <c r="D73" s="18">
        <v>37110</v>
      </c>
      <c r="E73" s="16" t="s">
        <v>2</v>
      </c>
      <c r="F73" s="16" t="s">
        <v>3</v>
      </c>
      <c r="G73" s="16" t="s">
        <v>4</v>
      </c>
      <c r="H73" s="30"/>
      <c r="I73" s="16"/>
      <c r="J73" s="11" t="s">
        <v>5</v>
      </c>
      <c r="K73" s="16">
        <v>0</v>
      </c>
      <c r="L73" s="47">
        <v>8.6</v>
      </c>
      <c r="M73" s="18">
        <v>37110</v>
      </c>
      <c r="N73" s="32">
        <v>8.6</v>
      </c>
      <c r="O73" s="63">
        <v>37110</v>
      </c>
      <c r="P73" s="57">
        <f>SUM(N71:N73)/3</f>
        <v>8.622222222222222</v>
      </c>
      <c r="Q73" s="63">
        <v>37110</v>
      </c>
      <c r="R73" s="57"/>
    </row>
    <row r="74" spans="2:18" ht="12.75">
      <c r="B74" s="15"/>
      <c r="C74" s="16"/>
      <c r="D74" s="18"/>
      <c r="E74" s="16"/>
      <c r="F74" s="16"/>
      <c r="G74" s="16"/>
      <c r="H74" s="30"/>
      <c r="I74" s="16"/>
      <c r="J74" s="11"/>
      <c r="K74" s="16"/>
      <c r="L74" s="47"/>
      <c r="M74" s="18"/>
      <c r="N74" s="32"/>
      <c r="O74" s="17"/>
      <c r="P74" s="57"/>
      <c r="Q74" s="17"/>
      <c r="R74" s="57"/>
    </row>
    <row r="75" spans="2:18" ht="12.75">
      <c r="B75" s="49" t="s">
        <v>8</v>
      </c>
      <c r="C75" s="16" t="s">
        <v>9</v>
      </c>
      <c r="D75" s="18">
        <v>37114</v>
      </c>
      <c r="E75" s="16" t="s">
        <v>10</v>
      </c>
      <c r="F75" s="16" t="s">
        <v>11</v>
      </c>
      <c r="G75" s="16" t="s">
        <v>4</v>
      </c>
      <c r="H75" s="30">
        <v>8.5</v>
      </c>
      <c r="I75" s="16">
        <v>3</v>
      </c>
      <c r="J75" s="11" t="s">
        <v>5</v>
      </c>
      <c r="K75" s="16">
        <v>1.5</v>
      </c>
      <c r="L75" s="47">
        <v>8.9</v>
      </c>
      <c r="M75" s="18">
        <v>37114</v>
      </c>
      <c r="N75" s="51">
        <f aca="true" t="shared" si="3" ref="N75:N81">SUM(H75)+I75/(I75+K75)*(L75-H75)</f>
        <v>8.766666666666667</v>
      </c>
      <c r="O75" s="17"/>
      <c r="P75" s="58"/>
      <c r="Q75" s="17"/>
      <c r="R75" s="58"/>
    </row>
    <row r="76" spans="2:18" ht="12.75">
      <c r="B76" s="49" t="s">
        <v>8</v>
      </c>
      <c r="C76" s="16" t="s">
        <v>9</v>
      </c>
      <c r="D76" s="18">
        <v>37114</v>
      </c>
      <c r="E76" s="16" t="s">
        <v>10</v>
      </c>
      <c r="F76" s="16" t="s">
        <v>11</v>
      </c>
      <c r="G76" s="16" t="s">
        <v>4</v>
      </c>
      <c r="H76" s="30">
        <v>8.5</v>
      </c>
      <c r="I76" s="16">
        <v>3</v>
      </c>
      <c r="J76" s="11" t="s">
        <v>5</v>
      </c>
      <c r="K76" s="16">
        <v>1</v>
      </c>
      <c r="L76" s="47">
        <v>8.9</v>
      </c>
      <c r="M76" s="18">
        <v>37114</v>
      </c>
      <c r="N76" s="51">
        <f t="shared" si="3"/>
        <v>8.8</v>
      </c>
      <c r="O76" s="63">
        <v>37114</v>
      </c>
      <c r="P76" s="58">
        <f>SUM(N75:N76)/2</f>
        <v>8.783333333333335</v>
      </c>
      <c r="Q76" s="63">
        <v>37114</v>
      </c>
      <c r="R76" s="58"/>
    </row>
    <row r="77" spans="2:18" ht="12.75">
      <c r="B77" s="49"/>
      <c r="C77" s="16"/>
      <c r="D77" s="18"/>
      <c r="E77" s="16"/>
      <c r="F77" s="16"/>
      <c r="G77" s="16"/>
      <c r="H77" s="30"/>
      <c r="I77" s="16"/>
      <c r="J77" s="11" t="s">
        <v>5</v>
      </c>
      <c r="K77" s="16"/>
      <c r="L77" s="47"/>
      <c r="M77" s="18"/>
      <c r="N77" s="51"/>
      <c r="O77" s="17"/>
      <c r="P77" s="58"/>
      <c r="Q77" s="17"/>
      <c r="R77" s="58"/>
    </row>
    <row r="78" spans="2:18" ht="12.75">
      <c r="B78" s="49" t="s">
        <v>8</v>
      </c>
      <c r="C78" s="16" t="s">
        <v>9</v>
      </c>
      <c r="D78" s="18">
        <v>37115</v>
      </c>
      <c r="E78" s="50" t="s">
        <v>13</v>
      </c>
      <c r="F78" s="50" t="s">
        <v>14</v>
      </c>
      <c r="G78" s="16" t="s">
        <v>4</v>
      </c>
      <c r="H78" s="30">
        <v>8.5</v>
      </c>
      <c r="I78" s="16">
        <v>4</v>
      </c>
      <c r="J78" s="11" t="s">
        <v>5</v>
      </c>
      <c r="K78" s="16">
        <v>4</v>
      </c>
      <c r="L78" s="47">
        <v>9.6</v>
      </c>
      <c r="M78" s="18">
        <v>37115</v>
      </c>
      <c r="N78" s="51">
        <f t="shared" si="3"/>
        <v>9.05</v>
      </c>
      <c r="O78" s="17"/>
      <c r="P78" s="58"/>
      <c r="Q78" s="17"/>
      <c r="R78" s="58"/>
    </row>
    <row r="79" spans="2:18" ht="12.75">
      <c r="B79" s="49" t="s">
        <v>8</v>
      </c>
      <c r="C79" s="16" t="s">
        <v>9</v>
      </c>
      <c r="D79" s="18">
        <v>37115</v>
      </c>
      <c r="E79" s="50" t="s">
        <v>13</v>
      </c>
      <c r="F79" s="50" t="s">
        <v>14</v>
      </c>
      <c r="G79" s="16" t="s">
        <v>4</v>
      </c>
      <c r="H79" s="30">
        <v>8.9</v>
      </c>
      <c r="I79" s="16">
        <v>1</v>
      </c>
      <c r="J79" s="11" t="s">
        <v>5</v>
      </c>
      <c r="K79" s="16">
        <v>4</v>
      </c>
      <c r="L79" s="47">
        <v>9.6</v>
      </c>
      <c r="M79" s="18">
        <v>37115</v>
      </c>
      <c r="N79" s="51">
        <f t="shared" si="3"/>
        <v>9.040000000000001</v>
      </c>
      <c r="O79" s="17"/>
      <c r="P79" s="58"/>
      <c r="Q79" s="17"/>
      <c r="R79" s="58"/>
    </row>
    <row r="80" spans="2:18" ht="12.75">
      <c r="B80" s="49" t="s">
        <v>8</v>
      </c>
      <c r="C80" s="16" t="s">
        <v>9</v>
      </c>
      <c r="D80" s="18">
        <v>37115</v>
      </c>
      <c r="E80" s="50" t="s">
        <v>13</v>
      </c>
      <c r="F80" s="50" t="s">
        <v>14</v>
      </c>
      <c r="G80" s="16" t="s">
        <v>4</v>
      </c>
      <c r="H80" s="30">
        <v>8.5</v>
      </c>
      <c r="I80" s="16">
        <v>4.5</v>
      </c>
      <c r="J80" s="11" t="s">
        <v>5</v>
      </c>
      <c r="K80" s="16">
        <v>4</v>
      </c>
      <c r="L80" s="47">
        <v>9.6</v>
      </c>
      <c r="M80" s="18">
        <v>37115</v>
      </c>
      <c r="N80" s="51">
        <f t="shared" si="3"/>
        <v>9.08235294117647</v>
      </c>
      <c r="O80" s="17"/>
      <c r="P80" s="58"/>
      <c r="Q80" s="17"/>
      <c r="R80" s="58"/>
    </row>
    <row r="81" spans="2:18" ht="12.75">
      <c r="B81" s="49" t="s">
        <v>8</v>
      </c>
      <c r="C81" s="16" t="s">
        <v>9</v>
      </c>
      <c r="D81" s="18">
        <v>37115</v>
      </c>
      <c r="E81" s="50" t="s">
        <v>13</v>
      </c>
      <c r="F81" s="50" t="s">
        <v>14</v>
      </c>
      <c r="G81" s="16" t="s">
        <v>4</v>
      </c>
      <c r="H81" s="30">
        <v>8.9</v>
      </c>
      <c r="I81" s="16">
        <v>1.5</v>
      </c>
      <c r="J81" s="11" t="s">
        <v>5</v>
      </c>
      <c r="K81" s="16">
        <v>4</v>
      </c>
      <c r="L81" s="47">
        <v>9.6</v>
      </c>
      <c r="M81" s="18">
        <v>37115</v>
      </c>
      <c r="N81" s="51">
        <f t="shared" si="3"/>
        <v>9.090909090909092</v>
      </c>
      <c r="O81" s="63">
        <v>37115</v>
      </c>
      <c r="P81" s="58">
        <f>SUM(N78:N81)/4</f>
        <v>9.065815508021391</v>
      </c>
      <c r="Q81" s="63">
        <v>37115</v>
      </c>
      <c r="R81" s="58"/>
    </row>
    <row r="82" spans="2:18" ht="12.75">
      <c r="B82" s="49"/>
      <c r="C82" s="16"/>
      <c r="D82" s="18"/>
      <c r="E82" s="50"/>
      <c r="F82" s="50"/>
      <c r="G82" s="16"/>
      <c r="H82" s="30"/>
      <c r="I82" s="16"/>
      <c r="J82" s="11" t="s">
        <v>5</v>
      </c>
      <c r="K82" s="16"/>
      <c r="L82" s="47"/>
      <c r="M82" s="18"/>
      <c r="N82" s="51"/>
      <c r="O82" s="17"/>
      <c r="P82" s="58"/>
      <c r="Q82" s="17"/>
      <c r="R82" s="58"/>
    </row>
    <row r="83" spans="2:18" ht="12.75">
      <c r="B83" s="49" t="s">
        <v>8</v>
      </c>
      <c r="C83" s="16" t="s">
        <v>9</v>
      </c>
      <c r="D83" s="18">
        <v>37116</v>
      </c>
      <c r="E83" s="50" t="s">
        <v>15</v>
      </c>
      <c r="F83" s="50" t="s">
        <v>16</v>
      </c>
      <c r="G83" s="16" t="s">
        <v>4</v>
      </c>
      <c r="H83" s="30">
        <v>8.9</v>
      </c>
      <c r="I83" s="16">
        <v>4</v>
      </c>
      <c r="J83" s="11" t="s">
        <v>5</v>
      </c>
      <c r="K83" s="16">
        <v>6</v>
      </c>
      <c r="L83" s="47">
        <v>10.8</v>
      </c>
      <c r="M83" s="18">
        <v>37116</v>
      </c>
      <c r="N83" s="51">
        <f aca="true" t="shared" si="4" ref="N83:N92">SUM(H83)+I83/(I83+K83)*(L83-H83)</f>
        <v>9.66</v>
      </c>
      <c r="O83" s="17"/>
      <c r="P83" s="58"/>
      <c r="Q83" s="17"/>
      <c r="R83" s="58"/>
    </row>
    <row r="84" spans="2:18" ht="12.75">
      <c r="B84" s="49" t="s">
        <v>8</v>
      </c>
      <c r="C84" s="16" t="s">
        <v>9</v>
      </c>
      <c r="D84" s="18">
        <v>37116</v>
      </c>
      <c r="E84" s="50" t="s">
        <v>15</v>
      </c>
      <c r="F84" s="50" t="s">
        <v>16</v>
      </c>
      <c r="G84" s="16" t="s">
        <v>4</v>
      </c>
      <c r="H84" s="30">
        <v>9.3</v>
      </c>
      <c r="I84" s="16">
        <v>3</v>
      </c>
      <c r="J84" s="11" t="s">
        <v>5</v>
      </c>
      <c r="K84" s="16">
        <v>3</v>
      </c>
      <c r="L84" s="47">
        <v>10.3</v>
      </c>
      <c r="M84" s="18">
        <v>37116</v>
      </c>
      <c r="N84" s="51">
        <f t="shared" si="4"/>
        <v>9.8</v>
      </c>
      <c r="O84" s="17"/>
      <c r="P84" s="58"/>
      <c r="Q84" s="17"/>
      <c r="R84" s="58"/>
    </row>
    <row r="85" spans="2:18" ht="12.75">
      <c r="B85" s="49" t="s">
        <v>8</v>
      </c>
      <c r="C85" s="16" t="s">
        <v>9</v>
      </c>
      <c r="D85" s="18">
        <v>37116</v>
      </c>
      <c r="E85" s="50" t="s">
        <v>15</v>
      </c>
      <c r="F85" s="50" t="s">
        <v>16</v>
      </c>
      <c r="G85" s="16" t="s">
        <v>4</v>
      </c>
      <c r="H85" s="30">
        <v>9.3</v>
      </c>
      <c r="I85" s="16">
        <v>3</v>
      </c>
      <c r="J85" s="11" t="s">
        <v>5</v>
      </c>
      <c r="K85" s="16">
        <v>6</v>
      </c>
      <c r="L85" s="47">
        <v>10.8</v>
      </c>
      <c r="M85" s="18">
        <v>37116</v>
      </c>
      <c r="N85" s="51">
        <f t="shared" si="4"/>
        <v>9.8</v>
      </c>
      <c r="O85" s="17"/>
      <c r="P85" s="58"/>
      <c r="Q85" s="17"/>
      <c r="R85" s="58"/>
    </row>
    <row r="86" spans="2:18" ht="12.75">
      <c r="B86" s="49" t="s">
        <v>8</v>
      </c>
      <c r="C86" s="16" t="s">
        <v>9</v>
      </c>
      <c r="D86" s="18">
        <v>37116</v>
      </c>
      <c r="E86" s="50" t="s">
        <v>15</v>
      </c>
      <c r="F86" s="50" t="s">
        <v>16</v>
      </c>
      <c r="G86" s="16" t="s">
        <v>4</v>
      </c>
      <c r="H86" s="30">
        <v>8.9</v>
      </c>
      <c r="I86" s="16">
        <v>4</v>
      </c>
      <c r="J86" s="11" t="s">
        <v>5</v>
      </c>
      <c r="K86" s="16">
        <v>3</v>
      </c>
      <c r="L86" s="47">
        <v>10.3</v>
      </c>
      <c r="M86" s="18">
        <v>37116</v>
      </c>
      <c r="N86" s="51">
        <f t="shared" si="4"/>
        <v>9.700000000000001</v>
      </c>
      <c r="O86" s="63">
        <v>37116</v>
      </c>
      <c r="P86" s="58">
        <f>SUM(N83:N86)/4</f>
        <v>9.74</v>
      </c>
      <c r="Q86" s="63">
        <v>37116</v>
      </c>
      <c r="R86" s="58"/>
    </row>
    <row r="87" spans="2:18" ht="12.75">
      <c r="B87" s="49"/>
      <c r="C87" s="16"/>
      <c r="D87" s="18"/>
      <c r="E87" s="50"/>
      <c r="F87" s="50"/>
      <c r="G87" s="16"/>
      <c r="H87" s="30"/>
      <c r="I87" s="16"/>
      <c r="J87" s="11" t="s">
        <v>5</v>
      </c>
      <c r="K87" s="16"/>
      <c r="L87" s="47"/>
      <c r="M87" s="18"/>
      <c r="N87" s="51"/>
      <c r="O87" s="17"/>
      <c r="P87" s="58"/>
      <c r="Q87" s="17"/>
      <c r="R87" s="58"/>
    </row>
    <row r="88" spans="2:18" ht="12.75">
      <c r="B88" s="49" t="s">
        <v>8</v>
      </c>
      <c r="C88" s="16" t="s">
        <v>9</v>
      </c>
      <c r="D88" s="18">
        <v>37117</v>
      </c>
      <c r="E88" s="50" t="s">
        <v>10</v>
      </c>
      <c r="F88" s="50" t="s">
        <v>11</v>
      </c>
      <c r="G88" s="16" t="s">
        <v>4</v>
      </c>
      <c r="H88" s="30">
        <v>9.6</v>
      </c>
      <c r="I88" s="16">
        <v>2.5</v>
      </c>
      <c r="J88" s="11" t="s">
        <v>5</v>
      </c>
      <c r="K88" s="16">
        <v>2</v>
      </c>
      <c r="L88" s="47">
        <v>10.3</v>
      </c>
      <c r="M88" s="18">
        <v>37117</v>
      </c>
      <c r="N88" s="51">
        <f t="shared" si="4"/>
        <v>9.988888888888889</v>
      </c>
      <c r="O88" s="17"/>
      <c r="P88" s="58"/>
      <c r="Q88" s="17"/>
      <c r="R88" s="58"/>
    </row>
    <row r="89" spans="2:18" ht="12.75">
      <c r="B89" s="49" t="s">
        <v>8</v>
      </c>
      <c r="C89" s="16" t="s">
        <v>9</v>
      </c>
      <c r="D89" s="18">
        <v>37117</v>
      </c>
      <c r="E89" s="50" t="s">
        <v>10</v>
      </c>
      <c r="F89" s="50" t="s">
        <v>11</v>
      </c>
      <c r="G89" s="16" t="s">
        <v>4</v>
      </c>
      <c r="H89" s="30">
        <v>9.6</v>
      </c>
      <c r="I89" s="16">
        <v>2.5</v>
      </c>
      <c r="J89" s="11" t="s">
        <v>5</v>
      </c>
      <c r="K89" s="16">
        <v>6</v>
      </c>
      <c r="L89" s="47">
        <v>10.8</v>
      </c>
      <c r="M89" s="18">
        <v>37117</v>
      </c>
      <c r="N89" s="51">
        <f t="shared" si="4"/>
        <v>9.952941176470588</v>
      </c>
      <c r="O89" s="17"/>
      <c r="P89" s="58"/>
      <c r="Q89" s="17"/>
      <c r="R89" s="58"/>
    </row>
    <row r="90" spans="2:18" ht="12.75">
      <c r="B90" s="49" t="s">
        <v>8</v>
      </c>
      <c r="C90" s="16" t="s">
        <v>9</v>
      </c>
      <c r="D90" s="18">
        <v>37117</v>
      </c>
      <c r="E90" s="50" t="s">
        <v>10</v>
      </c>
      <c r="F90" s="50" t="s">
        <v>11</v>
      </c>
      <c r="G90" s="16" t="s">
        <v>4</v>
      </c>
      <c r="H90" s="30">
        <v>9.9</v>
      </c>
      <c r="I90" s="16">
        <v>1</v>
      </c>
      <c r="J90" s="11" t="s">
        <v>5</v>
      </c>
      <c r="K90" s="16">
        <v>2</v>
      </c>
      <c r="L90" s="47">
        <v>10.3</v>
      </c>
      <c r="M90" s="18">
        <v>37117</v>
      </c>
      <c r="N90" s="51">
        <f t="shared" si="4"/>
        <v>10.033333333333333</v>
      </c>
      <c r="O90" s="17"/>
      <c r="P90" s="58"/>
      <c r="Q90" s="17"/>
      <c r="R90" s="58"/>
    </row>
    <row r="91" spans="2:18" ht="12.75">
      <c r="B91" s="49" t="s">
        <v>8</v>
      </c>
      <c r="C91" s="16" t="s">
        <v>9</v>
      </c>
      <c r="D91" s="18">
        <v>37117</v>
      </c>
      <c r="E91" s="50" t="s">
        <v>10</v>
      </c>
      <c r="F91" s="50" t="s">
        <v>11</v>
      </c>
      <c r="G91" s="16" t="s">
        <v>4</v>
      </c>
      <c r="H91" s="30">
        <v>9.9</v>
      </c>
      <c r="I91" s="16">
        <v>2</v>
      </c>
      <c r="J91" s="11" t="s">
        <v>5</v>
      </c>
      <c r="K91" s="16">
        <v>3</v>
      </c>
      <c r="L91" s="47">
        <v>10.3</v>
      </c>
      <c r="M91" s="18">
        <v>37117</v>
      </c>
      <c r="N91" s="51">
        <f t="shared" si="4"/>
        <v>10.06</v>
      </c>
      <c r="O91" s="17"/>
      <c r="P91" s="58"/>
      <c r="Q91" s="17"/>
      <c r="R91" s="58"/>
    </row>
    <row r="92" spans="2:18" ht="12.75">
      <c r="B92" s="49" t="s">
        <v>8</v>
      </c>
      <c r="C92" s="16" t="s">
        <v>9</v>
      </c>
      <c r="D92" s="18">
        <v>37117</v>
      </c>
      <c r="E92" s="50" t="s">
        <v>10</v>
      </c>
      <c r="F92" s="50" t="s">
        <v>11</v>
      </c>
      <c r="G92" s="16" t="s">
        <v>4</v>
      </c>
      <c r="H92" s="30">
        <v>9.9</v>
      </c>
      <c r="I92" s="16">
        <v>2</v>
      </c>
      <c r="J92" s="11" t="s">
        <v>5</v>
      </c>
      <c r="K92" s="16">
        <v>5</v>
      </c>
      <c r="L92" s="47">
        <v>10.8</v>
      </c>
      <c r="M92" s="18">
        <v>37117</v>
      </c>
      <c r="N92" s="51">
        <f t="shared" si="4"/>
        <v>10.157142857142858</v>
      </c>
      <c r="O92" s="17"/>
      <c r="P92" s="58"/>
      <c r="Q92" s="17"/>
      <c r="R92" s="58"/>
    </row>
    <row r="93" spans="2:18" ht="12.75">
      <c r="B93" s="49" t="s">
        <v>8</v>
      </c>
      <c r="C93" s="16" t="s">
        <v>9</v>
      </c>
      <c r="D93" s="18">
        <v>37117</v>
      </c>
      <c r="E93" s="50" t="s">
        <v>10</v>
      </c>
      <c r="F93" s="50" t="s">
        <v>11</v>
      </c>
      <c r="G93" s="16" t="s">
        <v>4</v>
      </c>
      <c r="H93" s="30" t="s">
        <v>17</v>
      </c>
      <c r="I93" s="16"/>
      <c r="J93" s="11" t="s">
        <v>5</v>
      </c>
      <c r="K93" s="16"/>
      <c r="L93" s="47"/>
      <c r="M93" s="18">
        <v>37117</v>
      </c>
      <c r="N93" s="51">
        <v>10.05</v>
      </c>
      <c r="O93" s="63">
        <v>37117</v>
      </c>
      <c r="P93" s="58">
        <f>SUM(N88:N93)/6</f>
        <v>10.040384375972613</v>
      </c>
      <c r="Q93" s="63">
        <v>37117</v>
      </c>
      <c r="R93" s="58"/>
    </row>
    <row r="94" spans="2:18" ht="12.75">
      <c r="B94" s="49"/>
      <c r="C94" s="16"/>
      <c r="D94" s="18"/>
      <c r="E94" s="50"/>
      <c r="F94" s="50"/>
      <c r="G94" s="16"/>
      <c r="H94" s="30"/>
      <c r="I94" s="16"/>
      <c r="J94" s="11" t="s">
        <v>5</v>
      </c>
      <c r="K94" s="16"/>
      <c r="L94" s="47"/>
      <c r="M94" s="18"/>
      <c r="N94" s="51"/>
      <c r="O94" s="17"/>
      <c r="P94" s="58"/>
      <c r="Q94" s="17"/>
      <c r="R94" s="58"/>
    </row>
    <row r="95" spans="2:18" ht="12.75">
      <c r="B95" s="49" t="s">
        <v>8</v>
      </c>
      <c r="C95" s="16" t="s">
        <v>9</v>
      </c>
      <c r="D95" s="18">
        <v>37120</v>
      </c>
      <c r="E95" s="50" t="s">
        <v>18</v>
      </c>
      <c r="F95" s="50" t="s">
        <v>19</v>
      </c>
      <c r="G95" s="16" t="s">
        <v>4</v>
      </c>
      <c r="H95" s="30">
        <v>9.6</v>
      </c>
      <c r="I95" s="16">
        <v>4</v>
      </c>
      <c r="J95" s="11" t="s">
        <v>5</v>
      </c>
      <c r="K95" s="16">
        <v>1</v>
      </c>
      <c r="L95" s="47">
        <v>11</v>
      </c>
      <c r="M95" s="18">
        <v>37120</v>
      </c>
      <c r="N95" s="51">
        <f aca="true" t="shared" si="5" ref="N95:N100">SUM(H95)+I95/(I95+K95)*(L95-H95)</f>
        <v>10.72</v>
      </c>
      <c r="O95" s="17"/>
      <c r="P95" s="58"/>
      <c r="Q95" s="17"/>
      <c r="R95" s="58"/>
    </row>
    <row r="96" spans="2:18" ht="12.75">
      <c r="B96" s="49" t="s">
        <v>8</v>
      </c>
      <c r="C96" s="16" t="s">
        <v>9</v>
      </c>
      <c r="D96" s="18">
        <v>37120</v>
      </c>
      <c r="E96" s="50" t="s">
        <v>18</v>
      </c>
      <c r="F96" s="50" t="s">
        <v>19</v>
      </c>
      <c r="G96" s="16" t="s">
        <v>4</v>
      </c>
      <c r="H96" s="30">
        <v>9.9</v>
      </c>
      <c r="I96" s="16">
        <v>3</v>
      </c>
      <c r="J96" s="11" t="s">
        <v>5</v>
      </c>
      <c r="K96" s="16">
        <v>1</v>
      </c>
      <c r="L96" s="47">
        <v>11</v>
      </c>
      <c r="M96" s="18">
        <v>37120</v>
      </c>
      <c r="N96" s="51">
        <f t="shared" si="5"/>
        <v>10.725</v>
      </c>
      <c r="O96" s="17"/>
      <c r="P96" s="58"/>
      <c r="Q96" s="17"/>
      <c r="R96" s="58"/>
    </row>
    <row r="97" spans="2:18" ht="12.75">
      <c r="B97" s="49" t="s">
        <v>8</v>
      </c>
      <c r="C97" s="16" t="s">
        <v>9</v>
      </c>
      <c r="D97" s="18">
        <v>37120</v>
      </c>
      <c r="E97" s="50" t="s">
        <v>18</v>
      </c>
      <c r="F97" s="50" t="s">
        <v>19</v>
      </c>
      <c r="G97" s="16" t="s">
        <v>4</v>
      </c>
      <c r="H97" s="30">
        <v>9.9</v>
      </c>
      <c r="I97" s="16">
        <v>3</v>
      </c>
      <c r="J97" s="11" t="s">
        <v>5</v>
      </c>
      <c r="K97" s="16">
        <v>4</v>
      </c>
      <c r="L97" s="47">
        <v>11.8</v>
      </c>
      <c r="M97" s="18">
        <v>37120</v>
      </c>
      <c r="N97" s="51">
        <f t="shared" si="5"/>
        <v>10.714285714285715</v>
      </c>
      <c r="O97" s="17"/>
      <c r="P97" s="58"/>
      <c r="Q97" s="17"/>
      <c r="R97" s="58"/>
    </row>
    <row r="98" spans="2:18" ht="12.75">
      <c r="B98" s="49" t="s">
        <v>8</v>
      </c>
      <c r="C98" s="16" t="s">
        <v>9</v>
      </c>
      <c r="D98" s="18">
        <v>37120</v>
      </c>
      <c r="E98" s="50" t="s">
        <v>18</v>
      </c>
      <c r="F98" s="50" t="s">
        <v>19</v>
      </c>
      <c r="G98" s="16" t="s">
        <v>4</v>
      </c>
      <c r="H98" s="30">
        <v>9.9</v>
      </c>
      <c r="I98" s="16">
        <v>3</v>
      </c>
      <c r="J98" s="11" t="s">
        <v>5</v>
      </c>
      <c r="K98" s="16">
        <v>2</v>
      </c>
      <c r="L98" s="47">
        <v>11.3</v>
      </c>
      <c r="M98" s="18">
        <v>37120</v>
      </c>
      <c r="N98" s="51">
        <f t="shared" si="5"/>
        <v>10.74</v>
      </c>
      <c r="O98" s="17"/>
      <c r="P98" s="58"/>
      <c r="Q98" s="17"/>
      <c r="R98" s="58"/>
    </row>
    <row r="99" spans="2:18" ht="12.75">
      <c r="B99" s="49" t="s">
        <v>8</v>
      </c>
      <c r="C99" s="16" t="s">
        <v>9</v>
      </c>
      <c r="D99" s="18">
        <v>37120</v>
      </c>
      <c r="E99" s="50" t="s">
        <v>18</v>
      </c>
      <c r="F99" s="50" t="s">
        <v>19</v>
      </c>
      <c r="G99" s="16" t="s">
        <v>4</v>
      </c>
      <c r="H99" s="30">
        <v>9.9</v>
      </c>
      <c r="I99" s="16">
        <v>3</v>
      </c>
      <c r="J99" s="11" t="s">
        <v>5</v>
      </c>
      <c r="K99" s="16">
        <v>3</v>
      </c>
      <c r="L99" s="47">
        <v>11.3</v>
      </c>
      <c r="M99" s="18">
        <v>37120</v>
      </c>
      <c r="N99" s="51">
        <f t="shared" si="5"/>
        <v>10.600000000000001</v>
      </c>
      <c r="O99" s="17"/>
      <c r="P99" s="61"/>
      <c r="Q99" s="17"/>
      <c r="R99" s="61"/>
    </row>
    <row r="100" spans="2:18" ht="12.75">
      <c r="B100" s="49" t="s">
        <v>8</v>
      </c>
      <c r="C100" s="16" t="s">
        <v>9</v>
      </c>
      <c r="D100" s="18">
        <v>37120</v>
      </c>
      <c r="E100" s="50" t="s">
        <v>18</v>
      </c>
      <c r="F100" s="50" t="s">
        <v>19</v>
      </c>
      <c r="G100" s="16" t="s">
        <v>4</v>
      </c>
      <c r="H100" s="30">
        <v>9.9</v>
      </c>
      <c r="I100" s="16">
        <v>2.5</v>
      </c>
      <c r="J100" s="11" t="s">
        <v>5</v>
      </c>
      <c r="K100" s="16">
        <v>4</v>
      </c>
      <c r="L100" s="47">
        <v>11.8</v>
      </c>
      <c r="M100" s="18">
        <v>37120</v>
      </c>
      <c r="N100" s="51">
        <f t="shared" si="5"/>
        <v>10.630769230769232</v>
      </c>
      <c r="O100" s="63">
        <v>37120</v>
      </c>
      <c r="P100" s="58">
        <f>SUM(N95:N100)/6</f>
        <v>10.688342490842492</v>
      </c>
      <c r="Q100" s="63">
        <v>37120</v>
      </c>
      <c r="R100" s="58"/>
    </row>
    <row r="101" spans="2:18" ht="12.75">
      <c r="B101" s="49"/>
      <c r="C101" s="16"/>
      <c r="D101" s="18"/>
      <c r="E101" s="50"/>
      <c r="F101" s="50"/>
      <c r="G101" s="16"/>
      <c r="H101" s="30"/>
      <c r="I101" s="16"/>
      <c r="J101" s="11"/>
      <c r="K101" s="16"/>
      <c r="L101" s="47"/>
      <c r="M101" s="18"/>
      <c r="N101" s="51"/>
      <c r="O101" s="17"/>
      <c r="P101" s="58"/>
      <c r="Q101" s="17"/>
      <c r="R101" s="58"/>
    </row>
    <row r="102" spans="2:18" ht="12.75">
      <c r="B102" s="49"/>
      <c r="C102" s="16"/>
      <c r="D102" s="18"/>
      <c r="E102" s="50"/>
      <c r="F102" s="50"/>
      <c r="G102" s="16"/>
      <c r="H102" s="30"/>
      <c r="I102" s="16"/>
      <c r="J102" s="11"/>
      <c r="K102" s="16"/>
      <c r="L102" s="47"/>
      <c r="M102" s="18">
        <v>37124</v>
      </c>
      <c r="N102" s="51">
        <v>12.47</v>
      </c>
      <c r="O102" s="17"/>
      <c r="P102" s="58"/>
      <c r="Q102" s="17"/>
      <c r="R102" s="58"/>
    </row>
    <row r="103" spans="2:18" ht="12.75">
      <c r="B103" s="49"/>
      <c r="C103" s="16"/>
      <c r="D103" s="18"/>
      <c r="E103" s="50"/>
      <c r="F103" s="50"/>
      <c r="G103" s="16"/>
      <c r="H103" s="30"/>
      <c r="I103" s="16"/>
      <c r="J103" s="11"/>
      <c r="K103" s="16"/>
      <c r="L103" s="47"/>
      <c r="M103" s="18">
        <v>37124</v>
      </c>
      <c r="N103" s="51">
        <v>12.43</v>
      </c>
      <c r="O103" s="17"/>
      <c r="P103" s="58"/>
      <c r="Q103" s="17"/>
      <c r="R103" s="58"/>
    </row>
    <row r="104" spans="2:18" ht="12.75">
      <c r="B104" s="49"/>
      <c r="C104" s="16"/>
      <c r="D104" s="18"/>
      <c r="E104" s="50"/>
      <c r="F104" s="50"/>
      <c r="G104" s="16"/>
      <c r="H104" s="30"/>
      <c r="I104" s="16"/>
      <c r="J104" s="11"/>
      <c r="K104" s="16"/>
      <c r="L104" s="47"/>
      <c r="M104" s="18">
        <v>37124</v>
      </c>
      <c r="N104" s="51">
        <v>12.37</v>
      </c>
      <c r="O104" s="17"/>
      <c r="P104" s="58"/>
      <c r="Q104" s="17"/>
      <c r="R104" s="58"/>
    </row>
    <row r="105" spans="2:18" ht="12.75">
      <c r="B105" s="49"/>
      <c r="C105" s="16"/>
      <c r="D105" s="18"/>
      <c r="E105" s="50"/>
      <c r="F105" s="50"/>
      <c r="G105" s="16"/>
      <c r="H105" s="30"/>
      <c r="I105" s="16"/>
      <c r="J105" s="11"/>
      <c r="K105" s="16"/>
      <c r="L105" s="47"/>
      <c r="M105" s="18">
        <v>37124</v>
      </c>
      <c r="N105" s="51">
        <v>12.51</v>
      </c>
      <c r="O105" s="17"/>
      <c r="P105" s="58"/>
      <c r="Q105" s="17"/>
      <c r="R105" s="58"/>
    </row>
    <row r="106" spans="2:18" ht="12.75">
      <c r="B106" s="49" t="s">
        <v>8</v>
      </c>
      <c r="C106" s="16" t="s">
        <v>20</v>
      </c>
      <c r="D106" s="18">
        <v>37125</v>
      </c>
      <c r="E106" s="50" t="s">
        <v>21</v>
      </c>
      <c r="F106" s="50" t="s">
        <v>22</v>
      </c>
      <c r="G106" s="16" t="s">
        <v>23</v>
      </c>
      <c r="H106" s="30">
        <v>11.8</v>
      </c>
      <c r="I106" s="16">
        <v>2</v>
      </c>
      <c r="J106" s="11" t="s">
        <v>5</v>
      </c>
      <c r="K106" s="16">
        <v>5</v>
      </c>
      <c r="L106" s="47">
        <v>12.8</v>
      </c>
      <c r="M106" s="18">
        <v>37124</v>
      </c>
      <c r="N106" s="51">
        <f>SUM(H106)+I106/(I106+K106)*(L106-H106)</f>
        <v>12.085714285714287</v>
      </c>
      <c r="O106" s="63">
        <v>37124</v>
      </c>
      <c r="P106" s="62">
        <v>12.37</v>
      </c>
      <c r="Q106" s="63">
        <v>37124</v>
      </c>
      <c r="R106" s="62"/>
    </row>
    <row r="107" spans="2:18" ht="12.75">
      <c r="B107" s="49"/>
      <c r="C107" s="16"/>
      <c r="D107" s="18"/>
      <c r="E107" s="50"/>
      <c r="F107" s="50"/>
      <c r="G107" s="16"/>
      <c r="H107" s="30"/>
      <c r="I107" s="16"/>
      <c r="J107" s="11" t="s">
        <v>5</v>
      </c>
      <c r="K107" s="16"/>
      <c r="L107" s="47"/>
      <c r="M107" s="18"/>
      <c r="N107" s="51"/>
      <c r="O107" s="17"/>
      <c r="P107" s="58"/>
      <c r="Q107" s="17"/>
      <c r="R107" s="58"/>
    </row>
    <row r="108" spans="2:18" ht="12.75">
      <c r="B108" s="49" t="s">
        <v>8</v>
      </c>
      <c r="C108" s="16" t="s">
        <v>1</v>
      </c>
      <c r="D108" s="18">
        <v>37127</v>
      </c>
      <c r="E108" s="52" t="s">
        <v>15</v>
      </c>
      <c r="F108" s="52" t="s">
        <v>16</v>
      </c>
      <c r="G108" s="16" t="s">
        <v>4</v>
      </c>
      <c r="H108" s="30">
        <v>11.4</v>
      </c>
      <c r="I108" s="16">
        <v>3.5</v>
      </c>
      <c r="J108" s="11" t="s">
        <v>5</v>
      </c>
      <c r="K108" s="16">
        <v>2</v>
      </c>
      <c r="L108" s="47">
        <v>12.3</v>
      </c>
      <c r="M108" s="18">
        <v>37127</v>
      </c>
      <c r="N108" s="51">
        <f>SUM(H108)+I108/(I108+K108)*(L108-H108)</f>
        <v>11.972727272727273</v>
      </c>
      <c r="O108" s="17"/>
      <c r="P108" s="61"/>
      <c r="Q108" s="17"/>
      <c r="R108" s="61"/>
    </row>
    <row r="109" spans="2:18" ht="12.75">
      <c r="B109" s="49" t="s">
        <v>8</v>
      </c>
      <c r="C109" s="16" t="s">
        <v>1</v>
      </c>
      <c r="D109" s="18">
        <v>37127</v>
      </c>
      <c r="E109" s="52" t="s">
        <v>15</v>
      </c>
      <c r="F109" s="52" t="s">
        <v>16</v>
      </c>
      <c r="G109" s="16" t="s">
        <v>4</v>
      </c>
      <c r="H109" s="30">
        <v>11.8</v>
      </c>
      <c r="I109" s="16">
        <v>0.3</v>
      </c>
      <c r="J109" s="11" t="s">
        <v>5</v>
      </c>
      <c r="K109" s="16">
        <v>2</v>
      </c>
      <c r="L109" s="47">
        <v>12.3</v>
      </c>
      <c r="M109" s="18">
        <v>37127</v>
      </c>
      <c r="N109" s="51">
        <f>SUM(H109)+I109/(I109+K109)*(L109-H109)</f>
        <v>11.865217391304348</v>
      </c>
      <c r="O109" s="63">
        <v>37127</v>
      </c>
      <c r="P109" s="58">
        <f>SUM(N108:N109)/2</f>
        <v>11.91897233201581</v>
      </c>
      <c r="Q109" s="63">
        <v>37127</v>
      </c>
      <c r="R109" s="58"/>
    </row>
    <row r="110" spans="2:18" ht="12.75">
      <c r="B110" s="49"/>
      <c r="C110" s="16"/>
      <c r="D110" s="18"/>
      <c r="E110" s="52"/>
      <c r="F110" s="52"/>
      <c r="G110" s="16"/>
      <c r="H110" s="30"/>
      <c r="I110" s="16"/>
      <c r="J110" s="11" t="s">
        <v>5</v>
      </c>
      <c r="K110" s="16"/>
      <c r="L110" s="47"/>
      <c r="M110" s="18"/>
      <c r="N110" s="51"/>
      <c r="O110" s="17"/>
      <c r="P110" s="58"/>
      <c r="Q110" s="17"/>
      <c r="R110" s="58"/>
    </row>
    <row r="111" spans="2:18" ht="12.75">
      <c r="B111" s="49" t="s">
        <v>8</v>
      </c>
      <c r="C111" s="16" t="s">
        <v>25</v>
      </c>
      <c r="D111" s="18">
        <v>37149</v>
      </c>
      <c r="E111" s="52" t="s">
        <v>15</v>
      </c>
      <c r="F111" s="52" t="s">
        <v>16</v>
      </c>
      <c r="G111" s="16" t="s">
        <v>4</v>
      </c>
      <c r="H111" s="30">
        <v>11.8</v>
      </c>
      <c r="I111" s="16">
        <v>1</v>
      </c>
      <c r="J111" s="11" t="s">
        <v>5</v>
      </c>
      <c r="K111" s="16">
        <v>2</v>
      </c>
      <c r="L111" s="47">
        <v>12.3</v>
      </c>
      <c r="M111" s="18">
        <v>37149</v>
      </c>
      <c r="N111" s="51">
        <f>SUM(H111)+I111/(I111+K111)*(L111-H111)</f>
        <v>11.966666666666667</v>
      </c>
      <c r="O111" s="17"/>
      <c r="P111" s="61"/>
      <c r="Q111" s="17"/>
      <c r="R111" s="61"/>
    </row>
    <row r="112" spans="2:18" ht="12.75">
      <c r="B112" s="49" t="s">
        <v>8</v>
      </c>
      <c r="C112" s="16" t="s">
        <v>25</v>
      </c>
      <c r="D112" s="18">
        <v>37149</v>
      </c>
      <c r="E112" s="52" t="s">
        <v>15</v>
      </c>
      <c r="F112" s="52" t="s">
        <v>16</v>
      </c>
      <c r="G112" s="16" t="s">
        <v>4</v>
      </c>
      <c r="H112" s="30">
        <v>11.3</v>
      </c>
      <c r="I112" s="16">
        <v>4</v>
      </c>
      <c r="J112" s="11" t="s">
        <v>5</v>
      </c>
      <c r="K112" s="16">
        <v>1</v>
      </c>
      <c r="L112" s="47">
        <v>12.3</v>
      </c>
      <c r="M112" s="18">
        <v>37149</v>
      </c>
      <c r="N112" s="51">
        <f>SUM(H112)+I112/(I112+K112)*(L112-H112)</f>
        <v>12.100000000000001</v>
      </c>
      <c r="O112" s="63">
        <v>37149</v>
      </c>
      <c r="P112" s="58">
        <f>SUM(N111:N112)/2</f>
        <v>12.033333333333335</v>
      </c>
      <c r="Q112" s="63">
        <v>37149</v>
      </c>
      <c r="R112" s="58"/>
    </row>
    <row r="113" spans="2:18" ht="12.75">
      <c r="B113" s="49"/>
      <c r="C113" s="16"/>
      <c r="D113" s="18"/>
      <c r="E113" s="50"/>
      <c r="F113" s="50"/>
      <c r="G113" s="16"/>
      <c r="H113" s="30"/>
      <c r="I113" s="16"/>
      <c r="J113" s="11" t="s">
        <v>5</v>
      </c>
      <c r="K113" s="16"/>
      <c r="L113" s="47"/>
      <c r="M113" s="18"/>
      <c r="N113" s="51"/>
      <c r="O113" s="17"/>
      <c r="P113" s="58"/>
      <c r="Q113" s="17"/>
      <c r="R113" s="16"/>
    </row>
    <row r="114" spans="2:18" ht="12.75">
      <c r="B114" s="15"/>
      <c r="C114" s="16"/>
      <c r="D114" s="18"/>
      <c r="E114" s="16"/>
      <c r="F114" s="16"/>
      <c r="G114" s="16"/>
      <c r="H114" s="30"/>
      <c r="I114" s="16"/>
      <c r="J114" s="11"/>
      <c r="K114" s="16"/>
      <c r="L114" s="47"/>
      <c r="M114" s="18"/>
      <c r="N114" s="32"/>
      <c r="O114" s="17"/>
      <c r="P114" s="57"/>
      <c r="Q114" s="17"/>
      <c r="R114" s="16"/>
    </row>
    <row r="115" spans="2:18" ht="12.75">
      <c r="B115" s="15"/>
      <c r="C115" s="16"/>
      <c r="D115" s="18"/>
      <c r="E115" s="16"/>
      <c r="F115" s="16"/>
      <c r="G115" s="16"/>
      <c r="H115" s="30"/>
      <c r="I115" s="16"/>
      <c r="J115" s="11"/>
      <c r="K115" s="16"/>
      <c r="L115" s="47"/>
      <c r="M115" s="18"/>
      <c r="N115" s="32"/>
      <c r="O115" s="17"/>
      <c r="P115" s="57"/>
      <c r="Q115" s="17"/>
      <c r="R115" s="16"/>
    </row>
    <row r="116" spans="2:18" ht="12.75">
      <c r="B116" s="15"/>
      <c r="C116" s="16"/>
      <c r="D116" s="18"/>
      <c r="E116" s="16"/>
      <c r="F116" s="16"/>
      <c r="G116" s="16"/>
      <c r="H116" s="30"/>
      <c r="I116" s="16"/>
      <c r="J116" s="11"/>
      <c r="K116" s="16"/>
      <c r="L116" s="47"/>
      <c r="M116" s="18"/>
      <c r="N116" s="32"/>
      <c r="O116" s="17"/>
      <c r="P116" s="57"/>
      <c r="Q116" s="17"/>
      <c r="R116" s="16"/>
    </row>
    <row r="117" spans="2:18" ht="12.75">
      <c r="B117" s="15"/>
      <c r="C117" s="16"/>
      <c r="D117" s="18"/>
      <c r="E117" s="16"/>
      <c r="F117" s="16"/>
      <c r="G117" s="16"/>
      <c r="H117" s="30"/>
      <c r="I117" s="16"/>
      <c r="J117" s="11"/>
      <c r="K117" s="16"/>
      <c r="L117" s="47"/>
      <c r="M117" s="18"/>
      <c r="N117" s="32"/>
      <c r="O117" s="17"/>
      <c r="P117" s="57"/>
      <c r="Q117" s="17"/>
      <c r="R117" s="16"/>
    </row>
    <row r="118" spans="2:18" ht="12.75">
      <c r="B118" s="15"/>
      <c r="C118" s="16"/>
      <c r="D118" s="18"/>
      <c r="E118" s="16"/>
      <c r="F118" s="16"/>
      <c r="G118" s="16"/>
      <c r="H118" s="30"/>
      <c r="I118" s="16"/>
      <c r="J118" s="11"/>
      <c r="K118" s="16"/>
      <c r="L118" s="47"/>
      <c r="M118" s="18"/>
      <c r="N118" s="32"/>
      <c r="O118" s="17"/>
      <c r="P118" s="59"/>
      <c r="Q118" s="17"/>
      <c r="R118" s="16"/>
    </row>
    <row r="119" spans="2:18" ht="12.75">
      <c r="B119" s="15"/>
      <c r="C119" s="16"/>
      <c r="D119" s="18"/>
      <c r="E119" s="16"/>
      <c r="F119" s="16"/>
      <c r="G119" s="16"/>
      <c r="H119" s="30"/>
      <c r="I119" s="16"/>
      <c r="J119" s="11"/>
      <c r="K119" s="16"/>
      <c r="L119" s="47"/>
      <c r="M119" s="18"/>
      <c r="N119" s="32"/>
      <c r="O119" s="17"/>
      <c r="P119" s="57"/>
      <c r="Q119" s="17"/>
      <c r="R119" s="16"/>
    </row>
    <row r="120" spans="2:18" ht="12.75">
      <c r="B120" s="15"/>
      <c r="C120" s="16"/>
      <c r="D120" s="18"/>
      <c r="E120" s="16"/>
      <c r="F120" s="16"/>
      <c r="G120" s="16"/>
      <c r="H120" s="30"/>
      <c r="I120" s="16"/>
      <c r="J120" s="11"/>
      <c r="K120" s="16"/>
      <c r="L120" s="47"/>
      <c r="M120" s="18"/>
      <c r="N120" s="32"/>
      <c r="O120" s="17"/>
      <c r="P120" s="57"/>
      <c r="Q120" s="17"/>
      <c r="R120" s="16"/>
    </row>
  </sheetData>
  <printOptions/>
  <pageMargins left="0.75" right="0.75" top="1" bottom="1" header="0.511811024" footer="0.511811024"/>
  <pageSetup orientation="portrait" paperSize="9"/>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121"/>
  <sheetViews>
    <sheetView tabSelected="1" workbookViewId="0" topLeftCell="D61">
      <selection activeCell="A16" sqref="A16"/>
    </sheetView>
  </sheetViews>
  <sheetFormatPr defaultColWidth="11.421875" defaultRowHeight="12.75"/>
  <cols>
    <col min="1" max="1" width="27.28125" style="0" customWidth="1"/>
    <col min="2" max="2" width="20.42187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1" customWidth="1"/>
    <col min="12" max="12" width="14.00390625" style="0" customWidth="1"/>
    <col min="13" max="13" width="4.421875" style="0" customWidth="1"/>
    <col min="14" max="14" width="13.421875" style="60" customWidth="1"/>
    <col min="15" max="15" width="8.28125" style="0" customWidth="1"/>
    <col min="16" max="16" width="36.28125" style="0" customWidth="1"/>
  </cols>
  <sheetData>
    <row r="1" spans="1:14" ht="19.5">
      <c r="A1" s="37" t="s">
        <v>26</v>
      </c>
      <c r="N1" s="53"/>
    </row>
    <row r="2" spans="1:14" ht="30.75">
      <c r="A2" s="38" t="s">
        <v>27</v>
      </c>
      <c r="N2" s="53"/>
    </row>
    <row r="4" spans="1:15" ht="15.75">
      <c r="A4" s="43" t="s">
        <v>28</v>
      </c>
      <c r="G4" s="1"/>
      <c r="I4" s="2"/>
      <c r="L4" s="1"/>
      <c r="N4" s="54"/>
      <c r="O4" s="2"/>
    </row>
    <row r="5" spans="7:15" ht="12.75">
      <c r="G5" s="1"/>
      <c r="I5" s="2"/>
      <c r="L5" s="1"/>
      <c r="N5" s="54"/>
      <c r="O5" s="2"/>
    </row>
    <row r="6" spans="1:15" s="2" customFormat="1" ht="12.75">
      <c r="A6" s="40" t="s">
        <v>29</v>
      </c>
      <c r="B6"/>
      <c r="E6" s="39"/>
      <c r="F6" s="20" t="s">
        <v>30</v>
      </c>
      <c r="G6" s="21" t="s">
        <v>31</v>
      </c>
      <c r="H6" s="22"/>
      <c r="I6" s="22"/>
      <c r="J6" s="22"/>
      <c r="K6" s="44"/>
      <c r="L6" s="23" t="s">
        <v>32</v>
      </c>
      <c r="M6" s="20" t="s">
        <v>33</v>
      </c>
      <c r="N6" s="55"/>
      <c r="O6" s="20" t="s">
        <v>34</v>
      </c>
    </row>
    <row r="7" spans="7:15" ht="13.5" thickBot="1">
      <c r="G7" s="1"/>
      <c r="I7" s="2"/>
      <c r="L7" s="1"/>
      <c r="N7" s="42" t="s">
        <v>35</v>
      </c>
      <c r="O7" s="2"/>
    </row>
    <row r="8" spans="1:16" ht="14.25" thickBot="1" thickTop="1">
      <c r="A8" s="3" t="s">
        <v>36</v>
      </c>
      <c r="B8" s="4"/>
      <c r="C8" s="4"/>
      <c r="D8" s="3" t="s">
        <v>37</v>
      </c>
      <c r="E8" s="5" t="s">
        <v>37</v>
      </c>
      <c r="F8" s="6"/>
      <c r="G8" s="24" t="s">
        <v>38</v>
      </c>
      <c r="H8" s="25"/>
      <c r="I8" s="25"/>
      <c r="J8" s="25"/>
      <c r="K8" s="45"/>
      <c r="L8" s="7"/>
      <c r="M8" s="6"/>
      <c r="N8" s="42" t="s">
        <v>39</v>
      </c>
      <c r="O8" s="4"/>
      <c r="P8" s="6"/>
    </row>
    <row r="9" spans="1:16" ht="14.25" thickBot="1" thickTop="1">
      <c r="A9" s="8" t="s">
        <v>40</v>
      </c>
      <c r="B9" s="9" t="s">
        <v>41</v>
      </c>
      <c r="C9" s="10" t="s">
        <v>42</v>
      </c>
      <c r="D9" s="11" t="s">
        <v>43</v>
      </c>
      <c r="E9" s="11" t="s">
        <v>44</v>
      </c>
      <c r="F9" s="9" t="s">
        <v>45</v>
      </c>
      <c r="G9" s="26" t="s">
        <v>46</v>
      </c>
      <c r="H9" s="27" t="s">
        <v>47</v>
      </c>
      <c r="I9" s="27" t="s">
        <v>5</v>
      </c>
      <c r="J9" s="27" t="s">
        <v>47</v>
      </c>
      <c r="K9" s="46" t="s">
        <v>48</v>
      </c>
      <c r="L9" s="31" t="s">
        <v>49</v>
      </c>
      <c r="M9" s="10" t="s">
        <v>50</v>
      </c>
      <c r="N9" s="33"/>
      <c r="O9" s="10" t="s">
        <v>51</v>
      </c>
      <c r="P9" s="10" t="s">
        <v>52</v>
      </c>
    </row>
    <row r="10" spans="1:16" ht="13.5" thickTop="1">
      <c r="A10" s="12"/>
      <c r="B10" s="13"/>
      <c r="C10" s="13"/>
      <c r="D10" s="13"/>
      <c r="E10" s="13"/>
      <c r="F10" s="13"/>
      <c r="G10" s="28"/>
      <c r="H10" s="29"/>
      <c r="I10" s="11" t="s">
        <v>5</v>
      </c>
      <c r="J10" s="64"/>
      <c r="K10" s="65"/>
      <c r="L10" s="66" t="e">
        <f aca="true" t="shared" si="0" ref="L10:L19">SUM(G10)+H10/(H10+J10)*(K10-G10)</f>
        <v>#DIV/0!</v>
      </c>
      <c r="M10" s="13"/>
      <c r="N10" s="56"/>
      <c r="O10" s="14"/>
      <c r="P10" s="13"/>
    </row>
    <row r="11" spans="1:16" ht="12.75">
      <c r="A11" s="15"/>
      <c r="B11" s="16"/>
      <c r="C11" s="16"/>
      <c r="D11" s="16"/>
      <c r="E11" s="16"/>
      <c r="F11" s="16"/>
      <c r="G11" s="30"/>
      <c r="H11" s="16"/>
      <c r="I11" s="11"/>
      <c r="J11" s="115"/>
      <c r="K11" s="116"/>
      <c r="L11" s="117"/>
      <c r="M11" s="16"/>
      <c r="N11" s="57"/>
      <c r="O11" s="17"/>
      <c r="P11" s="16"/>
    </row>
    <row r="12" spans="1:16" ht="12.75">
      <c r="A12" s="118" t="s">
        <v>141</v>
      </c>
      <c r="B12" s="16"/>
      <c r="C12" s="16"/>
      <c r="D12" s="16"/>
      <c r="E12" s="16"/>
      <c r="F12" s="16"/>
      <c r="G12" s="30"/>
      <c r="H12" s="16"/>
      <c r="I12" s="11"/>
      <c r="J12" s="115"/>
      <c r="K12" s="116"/>
      <c r="L12" s="117"/>
      <c r="M12" s="16"/>
      <c r="N12" s="57"/>
      <c r="O12" s="17"/>
      <c r="P12" s="16"/>
    </row>
    <row r="13" spans="1:16" ht="12.75">
      <c r="A13" s="15"/>
      <c r="B13" s="16"/>
      <c r="C13" s="16"/>
      <c r="D13" s="16"/>
      <c r="E13" s="16"/>
      <c r="F13" s="16"/>
      <c r="G13" s="30"/>
      <c r="H13" s="16"/>
      <c r="I13" s="11"/>
      <c r="J13" s="115"/>
      <c r="K13" s="116"/>
      <c r="L13" s="117"/>
      <c r="M13" s="16"/>
      <c r="N13" s="57"/>
      <c r="O13" s="17"/>
      <c r="P13" s="16"/>
    </row>
    <row r="14" spans="1:16" ht="12.75">
      <c r="A14" s="15" t="s">
        <v>79</v>
      </c>
      <c r="B14" s="16" t="s">
        <v>84</v>
      </c>
      <c r="C14" s="18">
        <v>36736</v>
      </c>
      <c r="D14" s="16" t="s">
        <v>85</v>
      </c>
      <c r="E14" s="16" t="s">
        <v>86</v>
      </c>
      <c r="F14" s="16" t="s">
        <v>82</v>
      </c>
      <c r="G14" s="30">
        <v>1.79</v>
      </c>
      <c r="H14" s="16">
        <v>0.5</v>
      </c>
      <c r="I14" s="11" t="s">
        <v>5</v>
      </c>
      <c r="J14" s="12">
        <v>4</v>
      </c>
      <c r="K14" s="67">
        <v>2.62</v>
      </c>
      <c r="L14" s="32">
        <f t="shared" si="0"/>
        <v>1.8822222222222222</v>
      </c>
      <c r="M14" s="16">
        <v>1.5</v>
      </c>
      <c r="N14" s="57"/>
      <c r="O14" s="17">
        <v>3</v>
      </c>
      <c r="P14" s="16" t="s">
        <v>87</v>
      </c>
    </row>
    <row r="15" spans="1:16" ht="12.75">
      <c r="A15" s="15" t="s">
        <v>79</v>
      </c>
      <c r="B15" s="16" t="s">
        <v>84</v>
      </c>
      <c r="C15" s="18">
        <v>36736</v>
      </c>
      <c r="D15" s="16" t="s">
        <v>85</v>
      </c>
      <c r="E15" s="16" t="s">
        <v>86</v>
      </c>
      <c r="F15" s="16" t="s">
        <v>82</v>
      </c>
      <c r="G15" s="30">
        <v>1.79</v>
      </c>
      <c r="H15" s="16">
        <v>0.5</v>
      </c>
      <c r="I15" s="11" t="s">
        <v>5</v>
      </c>
      <c r="J15" s="12">
        <v>5</v>
      </c>
      <c r="K15" s="67">
        <v>2.89</v>
      </c>
      <c r="L15" s="51">
        <f t="shared" si="0"/>
        <v>1.8900000000000001</v>
      </c>
      <c r="M15" s="16">
        <v>1.5</v>
      </c>
      <c r="N15" s="57"/>
      <c r="O15" s="17">
        <v>3</v>
      </c>
      <c r="P15" s="16"/>
    </row>
    <row r="16" spans="1:16" ht="12.75">
      <c r="A16" s="15" t="s">
        <v>79</v>
      </c>
      <c r="B16" s="16" t="s">
        <v>84</v>
      </c>
      <c r="C16" s="18">
        <v>36736</v>
      </c>
      <c r="D16" s="16" t="s">
        <v>85</v>
      </c>
      <c r="E16" s="16" t="s">
        <v>86</v>
      </c>
      <c r="F16" s="16" t="s">
        <v>82</v>
      </c>
      <c r="G16" s="30">
        <v>0.92</v>
      </c>
      <c r="H16" s="16">
        <v>4.5</v>
      </c>
      <c r="I16" s="11" t="s">
        <v>5</v>
      </c>
      <c r="J16" s="12">
        <v>4</v>
      </c>
      <c r="K16" s="67">
        <v>2.62</v>
      </c>
      <c r="L16" s="51">
        <f t="shared" si="0"/>
        <v>1.8200000000000003</v>
      </c>
      <c r="M16" s="16">
        <v>2</v>
      </c>
      <c r="N16" s="68">
        <v>1.9</v>
      </c>
      <c r="O16" s="17">
        <v>3</v>
      </c>
      <c r="P16" s="16"/>
    </row>
    <row r="17" spans="1:16" ht="12.75">
      <c r="A17" s="15" t="s">
        <v>79</v>
      </c>
      <c r="B17" s="16" t="s">
        <v>84</v>
      </c>
      <c r="C17" s="18">
        <v>36736</v>
      </c>
      <c r="D17" s="16" t="s">
        <v>85</v>
      </c>
      <c r="E17" s="16" t="s">
        <v>86</v>
      </c>
      <c r="F17" s="16" t="s">
        <v>82</v>
      </c>
      <c r="G17" s="30">
        <v>0.92</v>
      </c>
      <c r="H17" s="16">
        <v>4.5</v>
      </c>
      <c r="I17" s="11" t="s">
        <v>5</v>
      </c>
      <c r="J17" s="12">
        <v>5</v>
      </c>
      <c r="K17" s="67">
        <v>2.89</v>
      </c>
      <c r="L17" s="51">
        <f t="shared" si="0"/>
        <v>1.8531578947368423</v>
      </c>
      <c r="M17" s="16">
        <v>2</v>
      </c>
      <c r="N17" s="57">
        <f>SUM(L14:L17)/4</f>
        <v>1.8613450292397662</v>
      </c>
      <c r="O17" s="17">
        <v>3</v>
      </c>
      <c r="P17" s="16"/>
    </row>
    <row r="18" spans="1:16" ht="12.75">
      <c r="A18" s="15"/>
      <c r="B18" s="16"/>
      <c r="C18" s="16"/>
      <c r="D18" s="16"/>
      <c r="E18" s="16"/>
      <c r="F18" s="16"/>
      <c r="G18" s="30"/>
      <c r="H18" s="16"/>
      <c r="I18" s="11" t="s">
        <v>5</v>
      </c>
      <c r="J18" s="16"/>
      <c r="K18" s="47"/>
      <c r="L18" s="32" t="e">
        <f t="shared" si="0"/>
        <v>#DIV/0!</v>
      </c>
      <c r="M18" s="16"/>
      <c r="N18" s="57"/>
      <c r="O18" s="17"/>
      <c r="P18" s="16"/>
    </row>
    <row r="19" spans="1:16" ht="12.75">
      <c r="A19" s="15" t="s">
        <v>79</v>
      </c>
      <c r="B19" s="16" t="s">
        <v>78</v>
      </c>
      <c r="C19" s="18">
        <v>37388</v>
      </c>
      <c r="D19" s="50" t="s">
        <v>80</v>
      </c>
      <c r="E19" s="50" t="s">
        <v>81</v>
      </c>
      <c r="F19" s="16" t="s">
        <v>82</v>
      </c>
      <c r="G19" s="30">
        <v>0.93</v>
      </c>
      <c r="H19" s="16">
        <v>6</v>
      </c>
      <c r="I19" s="11" t="s">
        <v>5</v>
      </c>
      <c r="J19" s="16">
        <v>1.5</v>
      </c>
      <c r="K19" s="47">
        <v>2.05</v>
      </c>
      <c r="L19" s="32">
        <f t="shared" si="0"/>
        <v>1.8259999999999998</v>
      </c>
      <c r="M19" s="16">
        <v>2</v>
      </c>
      <c r="N19" s="68">
        <v>1.8</v>
      </c>
      <c r="O19" s="19">
        <v>2.8</v>
      </c>
      <c r="P19" s="16"/>
    </row>
    <row r="20" spans="1:16" ht="12.75">
      <c r="A20" s="15" t="s">
        <v>79</v>
      </c>
      <c r="B20" s="16" t="s">
        <v>78</v>
      </c>
      <c r="C20" s="18">
        <v>37388</v>
      </c>
      <c r="D20" s="50" t="s">
        <v>80</v>
      </c>
      <c r="E20" s="50" t="s">
        <v>81</v>
      </c>
      <c r="F20" s="16" t="s">
        <v>82</v>
      </c>
      <c r="G20" s="30" t="s">
        <v>83</v>
      </c>
      <c r="H20" s="16"/>
      <c r="I20" s="11" t="s">
        <v>5</v>
      </c>
      <c r="J20" s="16"/>
      <c r="K20" s="47"/>
      <c r="L20" s="32">
        <v>1.85</v>
      </c>
      <c r="M20" s="16">
        <v>2</v>
      </c>
      <c r="N20" s="34">
        <f>SUM(L19:L20)/2</f>
        <v>1.838</v>
      </c>
      <c r="O20" s="19">
        <v>2.8</v>
      </c>
      <c r="P20" s="16"/>
    </row>
    <row r="21" spans="1:16" ht="12.75">
      <c r="A21" s="15"/>
      <c r="B21" s="16"/>
      <c r="C21" s="18"/>
      <c r="D21" s="50"/>
      <c r="E21" s="50"/>
      <c r="F21" s="16"/>
      <c r="G21" s="30"/>
      <c r="H21" s="16"/>
      <c r="I21" s="11" t="s">
        <v>5</v>
      </c>
      <c r="J21" s="16"/>
      <c r="K21" s="47"/>
      <c r="L21" s="32" t="e">
        <f>SUM(G21)+H21/(H21+J21)*(K21-G21)</f>
        <v>#DIV/0!</v>
      </c>
      <c r="M21" s="16"/>
      <c r="N21" s="34"/>
      <c r="O21" s="19"/>
      <c r="P21" s="16"/>
    </row>
    <row r="22" spans="1:16" s="78" customFormat="1" ht="12.75">
      <c r="A22" s="69" t="s">
        <v>79</v>
      </c>
      <c r="B22" s="70" t="s">
        <v>1</v>
      </c>
      <c r="C22" s="71">
        <v>37793</v>
      </c>
      <c r="D22" s="72" t="s">
        <v>88</v>
      </c>
      <c r="E22" s="72" t="s">
        <v>89</v>
      </c>
      <c r="F22" s="70" t="s">
        <v>82</v>
      </c>
      <c r="G22" s="73">
        <v>1</v>
      </c>
      <c r="H22" s="70">
        <v>3.5</v>
      </c>
      <c r="I22" s="74" t="s">
        <v>5</v>
      </c>
      <c r="J22" s="70">
        <v>4.5</v>
      </c>
      <c r="K22" s="75">
        <v>2.6</v>
      </c>
      <c r="L22" s="76">
        <f>SUM(G22)+H22/(H22+J22)*(K22-G22)</f>
        <v>1.7000000000000002</v>
      </c>
      <c r="M22" s="70">
        <v>2</v>
      </c>
      <c r="N22" s="68">
        <v>1.7</v>
      </c>
      <c r="O22" s="77">
        <v>1.6</v>
      </c>
      <c r="P22" s="70"/>
    </row>
    <row r="23" spans="1:16" ht="12.75">
      <c r="A23" s="15"/>
      <c r="B23" s="16"/>
      <c r="C23" s="18"/>
      <c r="D23" s="50"/>
      <c r="E23" s="50"/>
      <c r="F23" s="16"/>
      <c r="G23" s="30"/>
      <c r="H23" s="16"/>
      <c r="I23" s="11" t="s">
        <v>5</v>
      </c>
      <c r="J23" s="16"/>
      <c r="K23" s="47"/>
      <c r="L23" s="32" t="e">
        <f aca="true" t="shared" si="1" ref="L23:L39">SUM(G23)+H23/(H23+J23)*(K23-G23)</f>
        <v>#DIV/0!</v>
      </c>
      <c r="M23" s="16"/>
      <c r="N23" s="34"/>
      <c r="O23" s="19"/>
      <c r="P23" s="16"/>
    </row>
    <row r="24" spans="1:16" s="78" customFormat="1" ht="12.75">
      <c r="A24" s="69" t="s">
        <v>79</v>
      </c>
      <c r="B24" s="70" t="s">
        <v>1</v>
      </c>
      <c r="C24" s="71">
        <v>37809</v>
      </c>
      <c r="D24" s="72" t="s">
        <v>18</v>
      </c>
      <c r="E24" s="72" t="s">
        <v>19</v>
      </c>
      <c r="F24" s="70" t="s">
        <v>82</v>
      </c>
      <c r="G24" s="73">
        <v>1</v>
      </c>
      <c r="H24" s="70">
        <v>3</v>
      </c>
      <c r="I24" s="74" t="s">
        <v>5</v>
      </c>
      <c r="J24" s="70">
        <v>2</v>
      </c>
      <c r="K24" s="75">
        <v>2.6</v>
      </c>
      <c r="L24" s="76">
        <f>SUM(G24)+H24/(H24+J24)*(K24-G24)</f>
        <v>1.96</v>
      </c>
      <c r="M24" s="70">
        <v>2.5</v>
      </c>
      <c r="N24" s="68">
        <v>2</v>
      </c>
      <c r="O24" s="79" t="s">
        <v>90</v>
      </c>
      <c r="P24" s="70"/>
    </row>
    <row r="25" spans="1:16" s="78" customFormat="1" ht="12.75">
      <c r="A25" s="69"/>
      <c r="B25" s="70"/>
      <c r="C25" s="71"/>
      <c r="D25" s="72"/>
      <c r="E25" s="72"/>
      <c r="F25" s="70"/>
      <c r="G25" s="73"/>
      <c r="H25" s="70"/>
      <c r="I25" s="74"/>
      <c r="J25" s="70"/>
      <c r="K25" s="75"/>
      <c r="L25" s="76"/>
      <c r="M25" s="70"/>
      <c r="N25" s="68"/>
      <c r="O25" s="79"/>
      <c r="P25" s="70"/>
    </row>
    <row r="26" spans="1:16" s="78" customFormat="1" ht="13.5" thickBot="1">
      <c r="A26" s="80"/>
      <c r="B26" s="81"/>
      <c r="C26" s="82"/>
      <c r="D26" s="83"/>
      <c r="E26" s="83"/>
      <c r="F26" s="81"/>
      <c r="G26" s="84"/>
      <c r="H26" s="81"/>
      <c r="I26" s="85"/>
      <c r="J26" s="81"/>
      <c r="K26" s="86"/>
      <c r="L26" s="87"/>
      <c r="M26" s="81"/>
      <c r="N26" s="88"/>
      <c r="O26" s="89"/>
      <c r="P26" s="81"/>
    </row>
    <row r="27" spans="1:16" s="78" customFormat="1" ht="12.75">
      <c r="A27" s="104"/>
      <c r="B27" s="105"/>
      <c r="C27" s="106"/>
      <c r="D27" s="107"/>
      <c r="E27" s="107"/>
      <c r="F27" s="105"/>
      <c r="G27" s="108"/>
      <c r="H27" s="105"/>
      <c r="I27" s="109"/>
      <c r="J27" s="105"/>
      <c r="K27" s="110"/>
      <c r="L27" s="111"/>
      <c r="M27" s="105"/>
      <c r="N27" s="112"/>
      <c r="O27" s="113"/>
      <c r="P27" s="105"/>
    </row>
    <row r="28" spans="1:16" s="78" customFormat="1" ht="12.75">
      <c r="A28" s="114">
        <v>2004</v>
      </c>
      <c r="B28" s="105"/>
      <c r="C28" s="106"/>
      <c r="D28" s="107"/>
      <c r="E28" s="107"/>
      <c r="F28" s="105"/>
      <c r="G28" s="108"/>
      <c r="H28" s="105"/>
      <c r="I28" s="109"/>
      <c r="J28" s="105"/>
      <c r="K28" s="110"/>
      <c r="L28" s="111"/>
      <c r="M28" s="105"/>
      <c r="N28" s="112"/>
      <c r="O28" s="113"/>
      <c r="P28" s="105"/>
    </row>
    <row r="29" spans="1:16" ht="12.75">
      <c r="A29" s="15"/>
      <c r="B29" s="16"/>
      <c r="C29" s="18"/>
      <c r="D29" s="50"/>
      <c r="E29" s="50"/>
      <c r="F29" s="16"/>
      <c r="G29" s="30"/>
      <c r="H29" s="16"/>
      <c r="I29" s="11" t="s">
        <v>5</v>
      </c>
      <c r="J29" s="16"/>
      <c r="K29" s="47"/>
      <c r="L29" s="32" t="e">
        <f t="shared" si="1"/>
        <v>#DIV/0!</v>
      </c>
      <c r="M29" s="16"/>
      <c r="N29" s="34"/>
      <c r="O29" s="19"/>
      <c r="P29" s="16"/>
    </row>
    <row r="30" spans="1:16" s="78" customFormat="1" ht="12.75">
      <c r="A30" s="69" t="s">
        <v>79</v>
      </c>
      <c r="B30" s="70" t="s">
        <v>91</v>
      </c>
      <c r="C30" s="71">
        <v>38102</v>
      </c>
      <c r="D30" s="72"/>
      <c r="E30" s="72" t="s">
        <v>92</v>
      </c>
      <c r="F30" s="70" t="s">
        <v>82</v>
      </c>
      <c r="G30" s="73">
        <v>1.07</v>
      </c>
      <c r="H30" s="70">
        <v>4.5</v>
      </c>
      <c r="I30" s="74" t="s">
        <v>5</v>
      </c>
      <c r="J30" s="70">
        <v>4.5</v>
      </c>
      <c r="K30" s="75">
        <v>2.62</v>
      </c>
      <c r="L30" s="76">
        <f>SUM(G30)+H30/(H30+J30)*(K30-G30)</f>
        <v>1.8450000000000002</v>
      </c>
      <c r="M30" s="70">
        <v>2</v>
      </c>
      <c r="N30" s="68">
        <v>1.8</v>
      </c>
      <c r="O30" s="79" t="s">
        <v>93</v>
      </c>
      <c r="P30" s="16" t="s">
        <v>97</v>
      </c>
    </row>
    <row r="31" spans="1:16" ht="12.75">
      <c r="A31" s="69" t="s">
        <v>79</v>
      </c>
      <c r="B31" s="70" t="s">
        <v>91</v>
      </c>
      <c r="C31" s="71">
        <v>38102</v>
      </c>
      <c r="D31" s="72"/>
      <c r="E31" s="72" t="s">
        <v>92</v>
      </c>
      <c r="F31" s="70" t="s">
        <v>82</v>
      </c>
      <c r="G31" s="73">
        <v>1.07</v>
      </c>
      <c r="H31" s="70">
        <v>4</v>
      </c>
      <c r="I31" s="74" t="s">
        <v>5</v>
      </c>
      <c r="J31" s="70">
        <v>4.5</v>
      </c>
      <c r="K31" s="75">
        <v>2.62</v>
      </c>
      <c r="L31" s="32">
        <f t="shared" si="1"/>
        <v>1.7994117647058823</v>
      </c>
      <c r="M31" s="16">
        <v>2</v>
      </c>
      <c r="N31" s="34">
        <f>SUM(L30:L31)/2</f>
        <v>1.8222058823529412</v>
      </c>
      <c r="O31" s="17" t="s">
        <v>93</v>
      </c>
      <c r="P31" s="16"/>
    </row>
    <row r="32" spans="1:16" ht="12.75">
      <c r="A32" s="15"/>
      <c r="B32" s="16"/>
      <c r="C32" s="18"/>
      <c r="D32" s="50"/>
      <c r="E32" s="50"/>
      <c r="F32" s="16"/>
      <c r="G32" s="30"/>
      <c r="H32" s="16"/>
      <c r="I32" s="11" t="s">
        <v>5</v>
      </c>
      <c r="J32" s="16"/>
      <c r="K32" s="47"/>
      <c r="L32" s="32" t="e">
        <f t="shared" si="1"/>
        <v>#DIV/0!</v>
      </c>
      <c r="M32" s="16"/>
      <c r="N32" s="34"/>
      <c r="O32" s="19"/>
      <c r="P32" s="16"/>
    </row>
    <row r="33" spans="1:16" ht="12.75">
      <c r="A33" s="69" t="s">
        <v>79</v>
      </c>
      <c r="B33" s="70" t="s">
        <v>95</v>
      </c>
      <c r="C33" s="71">
        <v>38124</v>
      </c>
      <c r="D33" s="72"/>
      <c r="E33" s="72" t="s">
        <v>96</v>
      </c>
      <c r="F33" s="70" t="s">
        <v>82</v>
      </c>
      <c r="G33" s="73">
        <v>1.07</v>
      </c>
      <c r="H33" s="70">
        <v>6</v>
      </c>
      <c r="I33" s="74" t="s">
        <v>5</v>
      </c>
      <c r="J33" s="70">
        <v>4</v>
      </c>
      <c r="K33" s="75">
        <v>2.62</v>
      </c>
      <c r="L33" s="32">
        <f>SUM(G33)+H33/(H33+J33)*(K33-G33)</f>
        <v>2</v>
      </c>
      <c r="M33" s="16">
        <v>2</v>
      </c>
      <c r="N33" s="68">
        <v>2</v>
      </c>
      <c r="O33" s="17">
        <v>2.2</v>
      </c>
      <c r="P33" s="16" t="s">
        <v>97</v>
      </c>
    </row>
    <row r="34" spans="1:16" ht="12.75">
      <c r="A34" s="15"/>
      <c r="B34" s="16"/>
      <c r="C34" s="18"/>
      <c r="D34" s="50"/>
      <c r="E34" s="50"/>
      <c r="F34" s="16"/>
      <c r="G34" s="30"/>
      <c r="H34" s="16"/>
      <c r="I34" s="11" t="s">
        <v>5</v>
      </c>
      <c r="J34" s="16"/>
      <c r="K34" s="47"/>
      <c r="L34" s="32" t="e">
        <f t="shared" si="1"/>
        <v>#DIV/0!</v>
      </c>
      <c r="M34" s="16"/>
      <c r="N34" s="34"/>
      <c r="O34" s="19"/>
      <c r="P34" s="16"/>
    </row>
    <row r="35" spans="1:16" ht="12.75">
      <c r="A35" s="69" t="s">
        <v>79</v>
      </c>
      <c r="B35" s="70" t="s">
        <v>1</v>
      </c>
      <c r="C35" s="71">
        <v>38126</v>
      </c>
      <c r="D35" s="72"/>
      <c r="E35" s="72" t="s">
        <v>94</v>
      </c>
      <c r="F35" s="70" t="s">
        <v>82</v>
      </c>
      <c r="G35" s="73">
        <v>1.07</v>
      </c>
      <c r="H35" s="70">
        <v>5</v>
      </c>
      <c r="I35" s="74" t="s">
        <v>5</v>
      </c>
      <c r="J35" s="70">
        <v>4</v>
      </c>
      <c r="K35" s="75">
        <v>2.62</v>
      </c>
      <c r="L35" s="32">
        <f t="shared" si="1"/>
        <v>1.9311111111111112</v>
      </c>
      <c r="M35" s="16">
        <v>2.5</v>
      </c>
      <c r="N35" s="68">
        <v>1.9</v>
      </c>
      <c r="O35" s="17" t="s">
        <v>98</v>
      </c>
      <c r="P35" s="16" t="s">
        <v>97</v>
      </c>
    </row>
    <row r="36" spans="1:16" ht="12.75">
      <c r="A36" s="69" t="s">
        <v>79</v>
      </c>
      <c r="B36" s="70" t="s">
        <v>1</v>
      </c>
      <c r="C36" s="71">
        <v>38126</v>
      </c>
      <c r="D36" s="72"/>
      <c r="E36" s="72" t="s">
        <v>94</v>
      </c>
      <c r="F36" s="70" t="s">
        <v>82</v>
      </c>
      <c r="G36" s="73">
        <v>1.07</v>
      </c>
      <c r="H36" s="70">
        <v>4</v>
      </c>
      <c r="I36" s="74" t="s">
        <v>5</v>
      </c>
      <c r="J36" s="70">
        <v>4</v>
      </c>
      <c r="K36" s="75">
        <v>2.62</v>
      </c>
      <c r="L36" s="32">
        <f t="shared" si="1"/>
        <v>1.8450000000000002</v>
      </c>
      <c r="M36" s="16">
        <v>2.5</v>
      </c>
      <c r="N36" s="34">
        <f>SUM(L35:L36)/2</f>
        <v>1.8880555555555558</v>
      </c>
      <c r="O36" s="17" t="s">
        <v>98</v>
      </c>
      <c r="P36" s="16"/>
    </row>
    <row r="37" spans="1:16" ht="12.75">
      <c r="A37" s="15"/>
      <c r="B37" s="16"/>
      <c r="C37" s="18"/>
      <c r="D37" s="50"/>
      <c r="E37" s="50"/>
      <c r="F37" s="16"/>
      <c r="G37" s="30"/>
      <c r="H37" s="16"/>
      <c r="I37" s="11" t="s">
        <v>5</v>
      </c>
      <c r="J37" s="16"/>
      <c r="K37" s="47"/>
      <c r="L37" s="32" t="e">
        <f t="shared" si="1"/>
        <v>#DIV/0!</v>
      </c>
      <c r="M37" s="16"/>
      <c r="N37" s="34"/>
      <c r="O37" s="19"/>
      <c r="P37" s="16"/>
    </row>
    <row r="38" spans="1:16" ht="12.75">
      <c r="A38" s="69" t="s">
        <v>79</v>
      </c>
      <c r="B38" s="70" t="s">
        <v>1</v>
      </c>
      <c r="C38" s="71">
        <v>38133</v>
      </c>
      <c r="D38" s="72"/>
      <c r="E38" s="72" t="s">
        <v>99</v>
      </c>
      <c r="F38" s="70" t="s">
        <v>82</v>
      </c>
      <c r="G38" s="73">
        <v>1.07</v>
      </c>
      <c r="H38" s="70">
        <v>6</v>
      </c>
      <c r="I38" s="74" t="s">
        <v>5</v>
      </c>
      <c r="J38" s="70">
        <v>6</v>
      </c>
      <c r="K38" s="75">
        <v>2.62</v>
      </c>
      <c r="L38" s="32">
        <f>SUM(G38)+H38/(H38+J38)*(K38-G38)</f>
        <v>1.8450000000000002</v>
      </c>
      <c r="M38" s="16">
        <v>2.5</v>
      </c>
      <c r="N38" s="68">
        <v>1.8</v>
      </c>
      <c r="O38" s="17" t="s">
        <v>100</v>
      </c>
      <c r="P38" s="16"/>
    </row>
    <row r="39" spans="1:16" ht="12.75">
      <c r="A39" s="69" t="s">
        <v>79</v>
      </c>
      <c r="B39" s="70" t="s">
        <v>1</v>
      </c>
      <c r="C39" s="71">
        <v>38133</v>
      </c>
      <c r="D39" s="72"/>
      <c r="E39" s="72" t="s">
        <v>99</v>
      </c>
      <c r="F39" s="70" t="s">
        <v>82</v>
      </c>
      <c r="G39" s="73">
        <v>1.07</v>
      </c>
      <c r="H39" s="70">
        <v>5.5</v>
      </c>
      <c r="I39" s="74" t="s">
        <v>5</v>
      </c>
      <c r="J39" s="70">
        <v>6</v>
      </c>
      <c r="K39" s="75">
        <v>2.62</v>
      </c>
      <c r="L39" s="32">
        <f t="shared" si="1"/>
        <v>1.811304347826087</v>
      </c>
      <c r="M39" s="16">
        <v>2.5</v>
      </c>
      <c r="N39" s="34">
        <f>SUM(L38:L39)/2</f>
        <v>1.8281521739130437</v>
      </c>
      <c r="O39" s="17" t="s">
        <v>100</v>
      </c>
      <c r="P39" s="16"/>
    </row>
    <row r="40" spans="1:16" ht="12.75">
      <c r="A40" s="69"/>
      <c r="B40" s="70"/>
      <c r="C40" s="71"/>
      <c r="D40" s="72"/>
      <c r="E40" s="72"/>
      <c r="F40" s="70"/>
      <c r="G40" s="73"/>
      <c r="H40" s="70"/>
      <c r="I40" s="11" t="s">
        <v>5</v>
      </c>
      <c r="J40" s="16"/>
      <c r="K40" s="47"/>
      <c r="L40" s="32" t="e">
        <f aca="true" t="shared" si="2" ref="L40:L92">SUM(G40)+H40/(H40+J40)*(K40-G40)</f>
        <v>#DIV/0!</v>
      </c>
      <c r="M40" s="16"/>
      <c r="N40" s="34"/>
      <c r="O40" s="17"/>
      <c r="P40" s="16"/>
    </row>
    <row r="41" spans="1:16" ht="12.75">
      <c r="A41" s="69" t="s">
        <v>79</v>
      </c>
      <c r="B41" s="70" t="s">
        <v>1</v>
      </c>
      <c r="C41" s="71">
        <v>38147</v>
      </c>
      <c r="D41" s="72"/>
      <c r="E41" s="72" t="s">
        <v>101</v>
      </c>
      <c r="F41" s="70" t="s">
        <v>82</v>
      </c>
      <c r="G41" s="73">
        <v>1.07</v>
      </c>
      <c r="H41" s="70">
        <v>5</v>
      </c>
      <c r="I41" s="74" t="s">
        <v>5</v>
      </c>
      <c r="J41" s="70">
        <v>4.5</v>
      </c>
      <c r="K41" s="75">
        <v>2.62</v>
      </c>
      <c r="L41" s="32">
        <f t="shared" si="2"/>
        <v>1.8857894736842105</v>
      </c>
      <c r="M41" s="16">
        <v>2.5</v>
      </c>
      <c r="N41" s="68">
        <v>1.9</v>
      </c>
      <c r="O41" s="17" t="s">
        <v>102</v>
      </c>
      <c r="P41" s="16"/>
    </row>
    <row r="42" spans="1:16" ht="12.75">
      <c r="A42" s="69"/>
      <c r="B42" s="70"/>
      <c r="C42" s="71"/>
      <c r="D42" s="72"/>
      <c r="E42" s="72"/>
      <c r="F42" s="70"/>
      <c r="G42" s="73"/>
      <c r="H42" s="70"/>
      <c r="I42" s="11" t="s">
        <v>5</v>
      </c>
      <c r="J42" s="16"/>
      <c r="K42" s="47"/>
      <c r="L42" s="32" t="e">
        <f t="shared" si="2"/>
        <v>#DIV/0!</v>
      </c>
      <c r="M42" s="16"/>
      <c r="N42" s="34"/>
      <c r="O42" s="17"/>
      <c r="P42" s="16"/>
    </row>
    <row r="43" spans="1:16" ht="12.75">
      <c r="A43" s="69" t="s">
        <v>79</v>
      </c>
      <c r="B43" s="70" t="s">
        <v>1</v>
      </c>
      <c r="C43" s="71">
        <v>38154</v>
      </c>
      <c r="D43" s="72"/>
      <c r="E43" s="72" t="s">
        <v>103</v>
      </c>
      <c r="F43" s="70" t="s">
        <v>82</v>
      </c>
      <c r="G43" s="73">
        <v>1.07</v>
      </c>
      <c r="H43" s="70">
        <v>6</v>
      </c>
      <c r="I43" s="74" t="s">
        <v>5</v>
      </c>
      <c r="J43" s="70">
        <v>6.5</v>
      </c>
      <c r="K43" s="75">
        <v>2.62</v>
      </c>
      <c r="L43" s="32">
        <f t="shared" si="2"/>
        <v>1.814</v>
      </c>
      <c r="M43" s="16">
        <v>2.5</v>
      </c>
      <c r="N43" s="68">
        <v>1.8</v>
      </c>
      <c r="O43" s="17" t="s">
        <v>104</v>
      </c>
      <c r="P43" s="16"/>
    </row>
    <row r="44" spans="1:16" ht="12.75">
      <c r="A44" s="69"/>
      <c r="B44" s="70"/>
      <c r="C44" s="71"/>
      <c r="D44" s="72"/>
      <c r="E44" s="72"/>
      <c r="F44" s="70"/>
      <c r="G44" s="73"/>
      <c r="H44" s="70"/>
      <c r="I44" s="11" t="s">
        <v>5</v>
      </c>
      <c r="J44" s="16"/>
      <c r="K44" s="47"/>
      <c r="L44" s="32" t="e">
        <f t="shared" si="2"/>
        <v>#DIV/0!</v>
      </c>
      <c r="M44" s="16"/>
      <c r="N44" s="34"/>
      <c r="O44" s="17"/>
      <c r="P44" s="16"/>
    </row>
    <row r="45" spans="1:16" ht="12.75">
      <c r="A45" s="69" t="s">
        <v>79</v>
      </c>
      <c r="B45" s="70" t="s">
        <v>78</v>
      </c>
      <c r="C45" s="71">
        <v>38164</v>
      </c>
      <c r="D45" s="72"/>
      <c r="E45" s="72" t="s">
        <v>105</v>
      </c>
      <c r="F45" s="70" t="s">
        <v>82</v>
      </c>
      <c r="G45" s="73">
        <v>1.07</v>
      </c>
      <c r="H45" s="70">
        <v>5</v>
      </c>
      <c r="I45" s="74" t="s">
        <v>5</v>
      </c>
      <c r="J45" s="70">
        <v>6.5</v>
      </c>
      <c r="K45" s="75">
        <v>2.62</v>
      </c>
      <c r="L45" s="32">
        <f t="shared" si="2"/>
        <v>1.743913043478261</v>
      </c>
      <c r="M45" s="16">
        <v>2.5</v>
      </c>
      <c r="N45" s="68">
        <v>1.7</v>
      </c>
      <c r="O45" s="17" t="s">
        <v>106</v>
      </c>
      <c r="P45" s="16"/>
    </row>
    <row r="46" spans="1:16" ht="12.75">
      <c r="A46" s="69"/>
      <c r="B46" s="70"/>
      <c r="C46" s="71"/>
      <c r="D46" s="72"/>
      <c r="E46" s="72"/>
      <c r="F46" s="70"/>
      <c r="G46" s="73"/>
      <c r="H46" s="70"/>
      <c r="I46" s="11" t="s">
        <v>5</v>
      </c>
      <c r="J46" s="16"/>
      <c r="K46" s="47"/>
      <c r="L46" s="32" t="e">
        <f t="shared" si="2"/>
        <v>#DIV/0!</v>
      </c>
      <c r="M46" s="16"/>
      <c r="N46" s="34"/>
      <c r="O46" s="17"/>
      <c r="P46" s="16"/>
    </row>
    <row r="47" spans="1:16" ht="12.75">
      <c r="A47" s="69" t="s">
        <v>79</v>
      </c>
      <c r="B47" s="70" t="s">
        <v>1</v>
      </c>
      <c r="C47" s="71">
        <v>38181</v>
      </c>
      <c r="D47" s="72"/>
      <c r="E47" s="72" t="s">
        <v>107</v>
      </c>
      <c r="F47" s="70" t="s">
        <v>82</v>
      </c>
      <c r="G47" s="73">
        <v>1.07</v>
      </c>
      <c r="H47" s="70">
        <v>7</v>
      </c>
      <c r="I47" s="74" t="s">
        <v>5</v>
      </c>
      <c r="J47" s="70">
        <v>8</v>
      </c>
      <c r="K47" s="75">
        <v>2.62</v>
      </c>
      <c r="L47" s="32">
        <f t="shared" si="2"/>
        <v>1.7933333333333334</v>
      </c>
      <c r="M47" s="16">
        <v>2</v>
      </c>
      <c r="N47" s="90" t="s">
        <v>108</v>
      </c>
      <c r="O47" s="17" t="s">
        <v>109</v>
      </c>
      <c r="P47" s="16"/>
    </row>
    <row r="48" spans="1:16" ht="12.75">
      <c r="A48" s="69"/>
      <c r="B48" s="70"/>
      <c r="C48" s="71"/>
      <c r="D48" s="72"/>
      <c r="E48" s="72"/>
      <c r="F48" s="70"/>
      <c r="G48" s="73"/>
      <c r="H48" s="70"/>
      <c r="I48" s="11" t="s">
        <v>5</v>
      </c>
      <c r="J48" s="16"/>
      <c r="K48" s="47"/>
      <c r="L48" s="32" t="e">
        <f t="shared" si="2"/>
        <v>#DIV/0!</v>
      </c>
      <c r="M48" s="16"/>
      <c r="N48" s="34"/>
      <c r="O48" s="17"/>
      <c r="P48" s="16"/>
    </row>
    <row r="49" spans="1:16" ht="12.75">
      <c r="A49" s="69" t="s">
        <v>79</v>
      </c>
      <c r="B49" s="70" t="s">
        <v>112</v>
      </c>
      <c r="C49" s="71">
        <v>38185</v>
      </c>
      <c r="D49" s="72"/>
      <c r="E49" s="72" t="s">
        <v>110</v>
      </c>
      <c r="F49" s="70" t="s">
        <v>82</v>
      </c>
      <c r="G49" s="73">
        <v>1.07</v>
      </c>
      <c r="H49" s="70">
        <v>6</v>
      </c>
      <c r="I49" s="74" t="s">
        <v>5</v>
      </c>
      <c r="J49" s="70">
        <v>7</v>
      </c>
      <c r="K49" s="75">
        <v>2.62</v>
      </c>
      <c r="L49" s="32">
        <f t="shared" si="2"/>
        <v>1.7853846153846153</v>
      </c>
      <c r="M49" s="16">
        <v>2.5</v>
      </c>
      <c r="N49" s="90" t="s">
        <v>108</v>
      </c>
      <c r="O49" s="17" t="s">
        <v>111</v>
      </c>
      <c r="P49" s="16"/>
    </row>
    <row r="50" spans="1:16" ht="12.75">
      <c r="A50" s="69"/>
      <c r="B50" s="70"/>
      <c r="C50" s="71"/>
      <c r="D50" s="72"/>
      <c r="E50" s="72"/>
      <c r="F50" s="70"/>
      <c r="G50" s="73"/>
      <c r="H50" s="70"/>
      <c r="I50" s="11" t="s">
        <v>5</v>
      </c>
      <c r="J50" s="16"/>
      <c r="K50" s="47"/>
      <c r="L50" s="32" t="e">
        <f t="shared" si="2"/>
        <v>#DIV/0!</v>
      </c>
      <c r="M50" s="16"/>
      <c r="N50" s="34"/>
      <c r="O50" s="17"/>
      <c r="P50" s="16"/>
    </row>
    <row r="51" spans="1:16" ht="12.75">
      <c r="A51" s="69" t="s">
        <v>79</v>
      </c>
      <c r="B51" s="70" t="s">
        <v>1</v>
      </c>
      <c r="C51" s="71">
        <v>38187</v>
      </c>
      <c r="D51" s="72"/>
      <c r="E51" s="72" t="s">
        <v>113</v>
      </c>
      <c r="F51" s="70" t="s">
        <v>82</v>
      </c>
      <c r="G51" s="73">
        <v>1.07</v>
      </c>
      <c r="H51" s="70">
        <v>5</v>
      </c>
      <c r="I51" s="74" t="s">
        <v>5</v>
      </c>
      <c r="J51" s="70">
        <v>6</v>
      </c>
      <c r="K51" s="75">
        <v>2.62</v>
      </c>
      <c r="L51" s="32">
        <f t="shared" si="2"/>
        <v>1.7745454545454546</v>
      </c>
      <c r="M51" s="16">
        <v>2.5</v>
      </c>
      <c r="N51" s="90" t="s">
        <v>108</v>
      </c>
      <c r="O51" s="17" t="s">
        <v>114</v>
      </c>
      <c r="P51" s="16"/>
    </row>
    <row r="52" spans="1:16" ht="12.75">
      <c r="A52" s="69"/>
      <c r="B52" s="70"/>
      <c r="C52" s="71"/>
      <c r="D52" s="72"/>
      <c r="E52" s="72"/>
      <c r="F52" s="70"/>
      <c r="G52" s="73"/>
      <c r="H52" s="70"/>
      <c r="I52" s="11" t="s">
        <v>5</v>
      </c>
      <c r="J52" s="16"/>
      <c r="K52" s="47"/>
      <c r="L52" s="32" t="e">
        <f t="shared" si="2"/>
        <v>#DIV/0!</v>
      </c>
      <c r="M52" s="16"/>
      <c r="N52" s="34"/>
      <c r="O52" s="17"/>
      <c r="P52" s="16"/>
    </row>
    <row r="53" spans="1:16" ht="12.75">
      <c r="A53" s="69" t="s">
        <v>79</v>
      </c>
      <c r="B53" s="70" t="s">
        <v>115</v>
      </c>
      <c r="C53" s="71">
        <v>38193</v>
      </c>
      <c r="D53" s="72"/>
      <c r="E53" s="72" t="s">
        <v>116</v>
      </c>
      <c r="F53" s="70" t="s">
        <v>82</v>
      </c>
      <c r="G53" s="73">
        <v>1.07</v>
      </c>
      <c r="H53" s="70">
        <v>8</v>
      </c>
      <c r="I53" s="74" t="s">
        <v>5</v>
      </c>
      <c r="J53" s="70">
        <v>7</v>
      </c>
      <c r="K53" s="75">
        <v>2.62</v>
      </c>
      <c r="L53" s="32">
        <f t="shared" si="2"/>
        <v>1.8966666666666667</v>
      </c>
      <c r="M53" s="16">
        <v>2</v>
      </c>
      <c r="N53" s="90" t="s">
        <v>117</v>
      </c>
      <c r="O53" s="17" t="s">
        <v>118</v>
      </c>
      <c r="P53" s="16"/>
    </row>
    <row r="54" spans="1:16" ht="12.75">
      <c r="A54" s="69"/>
      <c r="B54" s="70"/>
      <c r="C54" s="71"/>
      <c r="D54" s="72"/>
      <c r="E54" s="72"/>
      <c r="F54" s="70"/>
      <c r="G54" s="73"/>
      <c r="H54" s="70"/>
      <c r="I54" s="11" t="s">
        <v>5</v>
      </c>
      <c r="J54" s="16"/>
      <c r="K54" s="47"/>
      <c r="L54" s="32" t="e">
        <f t="shared" si="2"/>
        <v>#DIV/0!</v>
      </c>
      <c r="M54" s="16"/>
      <c r="N54" s="34"/>
      <c r="O54" s="17"/>
      <c r="P54" s="16"/>
    </row>
    <row r="55" spans="1:16" ht="12.75">
      <c r="A55" s="69" t="s">
        <v>79</v>
      </c>
      <c r="B55" s="70" t="s">
        <v>115</v>
      </c>
      <c r="C55" s="71">
        <v>38194</v>
      </c>
      <c r="D55" s="72"/>
      <c r="E55" s="72" t="s">
        <v>119</v>
      </c>
      <c r="F55" s="70" t="s">
        <v>82</v>
      </c>
      <c r="G55" s="73">
        <v>1.07</v>
      </c>
      <c r="H55" s="70">
        <v>8</v>
      </c>
      <c r="I55" s="74" t="s">
        <v>5</v>
      </c>
      <c r="J55" s="70">
        <v>6</v>
      </c>
      <c r="K55" s="75">
        <v>2.62</v>
      </c>
      <c r="L55" s="32">
        <f t="shared" si="2"/>
        <v>1.9557142857142857</v>
      </c>
      <c r="M55" s="16">
        <v>2.5</v>
      </c>
      <c r="N55" s="90">
        <v>2</v>
      </c>
      <c r="O55" s="17" t="s">
        <v>118</v>
      </c>
      <c r="P55" s="16"/>
    </row>
    <row r="56" spans="1:16" ht="12.75">
      <c r="A56" s="69"/>
      <c r="B56" s="70"/>
      <c r="C56" s="71"/>
      <c r="D56" s="72"/>
      <c r="E56" s="72"/>
      <c r="F56" s="70"/>
      <c r="G56" s="73"/>
      <c r="H56" s="70"/>
      <c r="I56" s="11" t="s">
        <v>5</v>
      </c>
      <c r="J56" s="16"/>
      <c r="K56" s="47"/>
      <c r="L56" s="32" t="e">
        <f t="shared" si="2"/>
        <v>#DIV/0!</v>
      </c>
      <c r="M56" s="16"/>
      <c r="N56" s="34"/>
      <c r="O56" s="17"/>
      <c r="P56" s="16"/>
    </row>
    <row r="57" spans="1:16" ht="12.75">
      <c r="A57" s="69" t="s">
        <v>79</v>
      </c>
      <c r="B57" s="70" t="s">
        <v>115</v>
      </c>
      <c r="C57" s="71">
        <v>38197</v>
      </c>
      <c r="D57" s="72"/>
      <c r="E57" s="72" t="s">
        <v>105</v>
      </c>
      <c r="F57" s="70" t="s">
        <v>82</v>
      </c>
      <c r="G57" s="73">
        <v>1.07</v>
      </c>
      <c r="H57" s="70">
        <v>6</v>
      </c>
      <c r="I57" s="74" t="s">
        <v>5</v>
      </c>
      <c r="J57" s="70">
        <v>8</v>
      </c>
      <c r="K57" s="75">
        <v>2.62</v>
      </c>
      <c r="L57" s="32">
        <f t="shared" si="2"/>
        <v>1.7342857142857144</v>
      </c>
      <c r="M57" s="16">
        <v>2.5</v>
      </c>
      <c r="N57" s="90" t="s">
        <v>120</v>
      </c>
      <c r="O57" s="17" t="s">
        <v>121</v>
      </c>
      <c r="P57" s="16"/>
    </row>
    <row r="58" spans="1:16" ht="12.75">
      <c r="A58" s="69"/>
      <c r="B58" s="70"/>
      <c r="C58" s="71"/>
      <c r="D58" s="72"/>
      <c r="E58" s="72"/>
      <c r="F58" s="70"/>
      <c r="G58" s="73"/>
      <c r="H58" s="70"/>
      <c r="I58" s="11" t="s">
        <v>5</v>
      </c>
      <c r="J58" s="16"/>
      <c r="K58" s="47"/>
      <c r="L58" s="32" t="e">
        <f t="shared" si="2"/>
        <v>#DIV/0!</v>
      </c>
      <c r="M58" s="16"/>
      <c r="N58" s="34"/>
      <c r="O58" s="17"/>
      <c r="P58" s="16"/>
    </row>
    <row r="59" spans="1:16" ht="12.75">
      <c r="A59" s="69" t="s">
        <v>79</v>
      </c>
      <c r="B59" s="70" t="s">
        <v>123</v>
      </c>
      <c r="C59" s="71">
        <v>38199</v>
      </c>
      <c r="D59" s="72"/>
      <c r="E59" s="72" t="s">
        <v>101</v>
      </c>
      <c r="F59" s="70" t="s">
        <v>82</v>
      </c>
      <c r="G59" s="73">
        <v>1.07</v>
      </c>
      <c r="H59" s="70">
        <v>6</v>
      </c>
      <c r="I59" s="74" t="s">
        <v>5</v>
      </c>
      <c r="J59" s="70">
        <v>7.5</v>
      </c>
      <c r="K59" s="75">
        <v>2.62</v>
      </c>
      <c r="L59" s="32">
        <f t="shared" si="2"/>
        <v>1.758888888888889</v>
      </c>
      <c r="M59" s="16">
        <v>2</v>
      </c>
      <c r="N59" s="90" t="s">
        <v>108</v>
      </c>
      <c r="O59" s="17" t="s">
        <v>122</v>
      </c>
      <c r="P59" s="16"/>
    </row>
    <row r="60" spans="1:16" ht="12.75">
      <c r="A60" s="69"/>
      <c r="B60" s="70"/>
      <c r="C60" s="71"/>
      <c r="D60" s="72"/>
      <c r="E60" s="72"/>
      <c r="F60" s="70"/>
      <c r="G60" s="73"/>
      <c r="H60" s="70"/>
      <c r="I60" s="11" t="s">
        <v>5</v>
      </c>
      <c r="J60" s="16"/>
      <c r="K60" s="47"/>
      <c r="L60" s="32" t="e">
        <f t="shared" si="2"/>
        <v>#DIV/0!</v>
      </c>
      <c r="M60" s="16"/>
      <c r="N60" s="34"/>
      <c r="O60" s="17"/>
      <c r="P60" s="16"/>
    </row>
    <row r="61" spans="1:16" ht="12.75">
      <c r="A61" s="69" t="s">
        <v>79</v>
      </c>
      <c r="B61" s="70" t="s">
        <v>123</v>
      </c>
      <c r="C61" s="71">
        <v>38204</v>
      </c>
      <c r="D61" s="72"/>
      <c r="E61" s="72" t="s">
        <v>110</v>
      </c>
      <c r="F61" s="70" t="s">
        <v>82</v>
      </c>
      <c r="G61" s="73">
        <v>1.07</v>
      </c>
      <c r="H61" s="70">
        <v>5</v>
      </c>
      <c r="I61" s="74" t="s">
        <v>5</v>
      </c>
      <c r="J61" s="70">
        <v>5</v>
      </c>
      <c r="K61" s="75">
        <v>2.62</v>
      </c>
      <c r="L61" s="32">
        <f t="shared" si="2"/>
        <v>1.8450000000000002</v>
      </c>
      <c r="M61" s="16">
        <v>2</v>
      </c>
      <c r="N61" s="90" t="s">
        <v>117</v>
      </c>
      <c r="O61" s="17" t="s">
        <v>124</v>
      </c>
      <c r="P61" s="16"/>
    </row>
    <row r="62" spans="1:16" ht="12.75">
      <c r="A62" s="69"/>
      <c r="B62" s="70"/>
      <c r="C62" s="71"/>
      <c r="D62" s="72"/>
      <c r="E62" s="72"/>
      <c r="F62" s="70"/>
      <c r="G62" s="73"/>
      <c r="H62" s="70"/>
      <c r="I62" s="74"/>
      <c r="J62" s="70"/>
      <c r="K62" s="75"/>
      <c r="L62" s="32"/>
      <c r="M62" s="16"/>
      <c r="N62" s="90"/>
      <c r="O62" s="17"/>
      <c r="P62" s="16"/>
    </row>
    <row r="63" spans="1:16" ht="13.5" thickBot="1">
      <c r="A63" s="92"/>
      <c r="B63" s="93"/>
      <c r="C63" s="94"/>
      <c r="D63" s="95"/>
      <c r="E63" s="95"/>
      <c r="F63" s="93"/>
      <c r="G63" s="96"/>
      <c r="H63" s="93"/>
      <c r="I63" s="97"/>
      <c r="J63" s="93"/>
      <c r="K63" s="98"/>
      <c r="L63" s="99"/>
      <c r="M63" s="100"/>
      <c r="N63" s="101"/>
      <c r="O63" s="102"/>
      <c r="P63" s="100"/>
    </row>
    <row r="64" spans="1:16" ht="13.5" thickTop="1">
      <c r="A64" s="69"/>
      <c r="B64" s="70"/>
      <c r="C64" s="71"/>
      <c r="D64" s="72"/>
      <c r="E64" s="72"/>
      <c r="F64" s="70"/>
      <c r="G64" s="73"/>
      <c r="H64" s="70"/>
      <c r="I64" s="74"/>
      <c r="J64" s="70"/>
      <c r="K64" s="75"/>
      <c r="L64" s="32"/>
      <c r="M64" s="16"/>
      <c r="N64" s="90"/>
      <c r="O64" s="17"/>
      <c r="P64" s="16"/>
    </row>
    <row r="65" spans="1:16" ht="12.75">
      <c r="A65" s="103">
        <v>2005</v>
      </c>
      <c r="B65" s="70"/>
      <c r="C65" s="71"/>
      <c r="D65" s="72"/>
      <c r="E65" s="72"/>
      <c r="F65" s="70"/>
      <c r="G65" s="73"/>
      <c r="H65" s="70"/>
      <c r="I65" s="74"/>
      <c r="J65" s="70"/>
      <c r="K65" s="75"/>
      <c r="L65" s="32"/>
      <c r="M65" s="16"/>
      <c r="N65" s="90"/>
      <c r="O65" s="17"/>
      <c r="P65" s="16"/>
    </row>
    <row r="66" spans="1:16" ht="12.75">
      <c r="A66" s="69"/>
      <c r="B66" s="70"/>
      <c r="C66" s="71"/>
      <c r="D66" s="72"/>
      <c r="E66" s="72"/>
      <c r="F66" s="70"/>
      <c r="G66" s="73"/>
      <c r="H66" s="70"/>
      <c r="I66" s="11" t="s">
        <v>5</v>
      </c>
      <c r="J66" s="16"/>
      <c r="K66" s="47"/>
      <c r="L66" s="32" t="e">
        <f t="shared" si="2"/>
        <v>#DIV/0!</v>
      </c>
      <c r="M66" s="16"/>
      <c r="N66" s="34"/>
      <c r="O66" s="17"/>
      <c r="P66" s="16"/>
    </row>
    <row r="67" spans="1:16" ht="12.75">
      <c r="A67" s="69" t="s">
        <v>79</v>
      </c>
      <c r="B67" s="70" t="s">
        <v>1</v>
      </c>
      <c r="C67" s="71">
        <v>38486</v>
      </c>
      <c r="D67" s="72"/>
      <c r="E67" s="72" t="s">
        <v>125</v>
      </c>
      <c r="F67" s="70" t="s">
        <v>82</v>
      </c>
      <c r="G67" s="73">
        <v>1.07</v>
      </c>
      <c r="H67" s="70">
        <v>6</v>
      </c>
      <c r="I67" s="74" t="s">
        <v>5</v>
      </c>
      <c r="J67" s="70">
        <v>3</v>
      </c>
      <c r="K67" s="75">
        <v>2.62</v>
      </c>
      <c r="L67" s="32">
        <f t="shared" si="2"/>
        <v>2.1033333333333335</v>
      </c>
      <c r="M67" s="16">
        <v>2</v>
      </c>
      <c r="N67" s="90">
        <v>2.1</v>
      </c>
      <c r="O67" s="17" t="s">
        <v>126</v>
      </c>
      <c r="P67" s="16"/>
    </row>
    <row r="68" spans="1:16" ht="12.75">
      <c r="A68" s="69"/>
      <c r="B68" s="70"/>
      <c r="C68" s="71"/>
      <c r="D68" s="72"/>
      <c r="E68" s="72"/>
      <c r="F68" s="70"/>
      <c r="G68" s="73"/>
      <c r="H68" s="70"/>
      <c r="I68" s="11" t="s">
        <v>5</v>
      </c>
      <c r="J68" s="16"/>
      <c r="K68" s="47"/>
      <c r="L68" s="32" t="e">
        <f t="shared" si="2"/>
        <v>#DIV/0!</v>
      </c>
      <c r="M68" s="16"/>
      <c r="N68" s="34"/>
      <c r="O68" s="17"/>
      <c r="P68" s="16"/>
    </row>
    <row r="69" spans="1:16" ht="12.75">
      <c r="A69" s="69" t="s">
        <v>79</v>
      </c>
      <c r="B69" s="70" t="s">
        <v>1</v>
      </c>
      <c r="C69" s="71">
        <v>38491</v>
      </c>
      <c r="D69" s="72"/>
      <c r="E69" s="72" t="s">
        <v>127</v>
      </c>
      <c r="F69" s="70" t="s">
        <v>82</v>
      </c>
      <c r="G69" s="73">
        <v>1.07</v>
      </c>
      <c r="H69" s="70">
        <v>8</v>
      </c>
      <c r="I69" s="74" t="s">
        <v>5</v>
      </c>
      <c r="J69" s="70">
        <v>4</v>
      </c>
      <c r="K69" s="75">
        <v>2.62</v>
      </c>
      <c r="L69" s="32">
        <f>SUM(G69)+H69/(H69+J69)*(K69-G69)</f>
        <v>2.1033333333333335</v>
      </c>
      <c r="M69" s="16">
        <v>2</v>
      </c>
      <c r="N69" s="90">
        <v>2.1</v>
      </c>
      <c r="O69" s="17" t="s">
        <v>98</v>
      </c>
      <c r="P69" s="16"/>
    </row>
    <row r="70" spans="1:16" ht="12.75">
      <c r="A70" s="69"/>
      <c r="B70" s="70"/>
      <c r="C70" s="71"/>
      <c r="D70" s="72"/>
      <c r="E70" s="72"/>
      <c r="F70" s="70"/>
      <c r="G70" s="73"/>
      <c r="H70" s="70"/>
      <c r="I70" s="11" t="s">
        <v>5</v>
      </c>
      <c r="J70" s="16"/>
      <c r="K70" s="47"/>
      <c r="L70" s="32" t="e">
        <f>SUM(G70)+H70/(H70+J70)*(K70-G70)</f>
        <v>#DIV/0!</v>
      </c>
      <c r="M70" s="16"/>
      <c r="N70" s="90"/>
      <c r="O70" s="17"/>
      <c r="P70" s="16"/>
    </row>
    <row r="71" spans="1:16" ht="12.75">
      <c r="A71" s="69" t="s">
        <v>79</v>
      </c>
      <c r="B71" s="70" t="s">
        <v>1</v>
      </c>
      <c r="C71" s="71">
        <v>38498</v>
      </c>
      <c r="D71" s="72"/>
      <c r="E71" s="72" t="s">
        <v>119</v>
      </c>
      <c r="F71" s="70" t="s">
        <v>82</v>
      </c>
      <c r="G71" s="73">
        <v>1.07</v>
      </c>
      <c r="H71" s="70">
        <v>8</v>
      </c>
      <c r="I71" s="11" t="s">
        <v>5</v>
      </c>
      <c r="J71" s="16">
        <v>4</v>
      </c>
      <c r="K71" s="47">
        <v>2.62</v>
      </c>
      <c r="L71" s="32">
        <f>SUM(G71)+H71/(H71+J71)*(K71-G71)</f>
        <v>2.1033333333333335</v>
      </c>
      <c r="M71" s="16">
        <v>2</v>
      </c>
      <c r="N71" s="90">
        <v>2.1</v>
      </c>
      <c r="O71" s="17" t="s">
        <v>98</v>
      </c>
      <c r="P71" s="16"/>
    </row>
    <row r="72" spans="1:16" ht="12.75">
      <c r="A72" s="69"/>
      <c r="B72" s="70"/>
      <c r="C72" s="71"/>
      <c r="D72" s="72"/>
      <c r="E72" s="72"/>
      <c r="F72" s="70"/>
      <c r="G72" s="73"/>
      <c r="H72" s="70"/>
      <c r="I72" s="11" t="s">
        <v>5</v>
      </c>
      <c r="J72" s="16"/>
      <c r="K72" s="47"/>
      <c r="L72" s="32" t="e">
        <f>SUM(G72)+H72/(H72+J72)*(K72-G72)</f>
        <v>#DIV/0!</v>
      </c>
      <c r="M72" s="16"/>
      <c r="N72" s="90"/>
      <c r="O72" s="17"/>
      <c r="P72" s="16"/>
    </row>
    <row r="73" spans="1:16" ht="12.75">
      <c r="A73" s="69" t="s">
        <v>79</v>
      </c>
      <c r="B73" s="70" t="s">
        <v>128</v>
      </c>
      <c r="C73" s="71">
        <v>38500</v>
      </c>
      <c r="D73" s="72"/>
      <c r="E73" s="72" t="s">
        <v>119</v>
      </c>
      <c r="F73" s="70" t="s">
        <v>82</v>
      </c>
      <c r="G73" s="73">
        <v>1.07</v>
      </c>
      <c r="H73" s="70">
        <v>8</v>
      </c>
      <c r="I73" s="11" t="s">
        <v>5</v>
      </c>
      <c r="J73" s="16">
        <v>3</v>
      </c>
      <c r="K73" s="47">
        <v>2.62</v>
      </c>
      <c r="L73" s="32">
        <f>SUM(G73)+H73/(H73+J73)*(K73-G73)</f>
        <v>2.1972727272727273</v>
      </c>
      <c r="M73" s="16">
        <v>2</v>
      </c>
      <c r="N73" s="90">
        <v>2.2</v>
      </c>
      <c r="O73" s="17" t="s">
        <v>129</v>
      </c>
      <c r="P73" s="16"/>
    </row>
    <row r="74" spans="1:16" ht="12.75">
      <c r="A74" s="69"/>
      <c r="B74" s="70"/>
      <c r="C74" s="71"/>
      <c r="D74" s="72"/>
      <c r="E74" s="72"/>
      <c r="F74" s="70"/>
      <c r="G74" s="73"/>
      <c r="H74" s="70"/>
      <c r="I74" s="11" t="s">
        <v>5</v>
      </c>
      <c r="J74" s="16"/>
      <c r="K74" s="47"/>
      <c r="L74" s="32" t="e">
        <f aca="true" t="shared" si="3" ref="L74:L89">SUM(G74)+H74/(H74+J74)*(K74-G74)</f>
        <v>#DIV/0!</v>
      </c>
      <c r="M74" s="16"/>
      <c r="N74" s="90"/>
      <c r="O74" s="17"/>
      <c r="P74" s="16"/>
    </row>
    <row r="75" spans="1:16" ht="12.75">
      <c r="A75" s="69" t="s">
        <v>79</v>
      </c>
      <c r="B75" s="70" t="s">
        <v>1</v>
      </c>
      <c r="C75" s="71">
        <v>38547</v>
      </c>
      <c r="D75" s="72"/>
      <c r="E75" s="72" t="s">
        <v>130</v>
      </c>
      <c r="F75" s="70" t="s">
        <v>82</v>
      </c>
      <c r="G75" s="73">
        <v>1.07</v>
      </c>
      <c r="H75" s="70">
        <v>9</v>
      </c>
      <c r="I75" s="11" t="s">
        <v>5</v>
      </c>
      <c r="J75" s="16">
        <v>3</v>
      </c>
      <c r="K75" s="47">
        <v>2.62</v>
      </c>
      <c r="L75" s="32">
        <f t="shared" si="3"/>
        <v>2.2325</v>
      </c>
      <c r="M75" s="16">
        <v>2.5</v>
      </c>
      <c r="N75" s="90">
        <v>2.2</v>
      </c>
      <c r="O75" s="17" t="s">
        <v>131</v>
      </c>
      <c r="P75" s="16"/>
    </row>
    <row r="76" spans="1:16" ht="12.75">
      <c r="A76" s="69"/>
      <c r="B76" s="70"/>
      <c r="C76" s="71"/>
      <c r="D76" s="72"/>
      <c r="E76" s="72"/>
      <c r="F76" s="70"/>
      <c r="G76" s="73"/>
      <c r="H76" s="70"/>
      <c r="I76" s="11" t="s">
        <v>5</v>
      </c>
      <c r="J76" s="16"/>
      <c r="K76" s="47"/>
      <c r="L76" s="32" t="e">
        <f t="shared" si="3"/>
        <v>#DIV/0!</v>
      </c>
      <c r="M76" s="16"/>
      <c r="N76" s="90"/>
      <c r="O76" s="17"/>
      <c r="P76" s="16"/>
    </row>
    <row r="77" spans="1:16" ht="12.75">
      <c r="A77" s="69" t="s">
        <v>79</v>
      </c>
      <c r="B77" s="91" t="s">
        <v>132</v>
      </c>
      <c r="C77" s="71">
        <v>38573</v>
      </c>
      <c r="D77" s="72"/>
      <c r="E77" s="72" t="s">
        <v>133</v>
      </c>
      <c r="F77" s="70" t="s">
        <v>82</v>
      </c>
      <c r="G77" s="73">
        <v>1.07</v>
      </c>
      <c r="H77" s="70">
        <v>8</v>
      </c>
      <c r="I77" s="11" t="s">
        <v>5</v>
      </c>
      <c r="J77" s="16">
        <v>2</v>
      </c>
      <c r="K77" s="47">
        <v>2.62</v>
      </c>
      <c r="L77" s="32">
        <f>SUM(G77)+H77/(H77+J77)*(K77-G77)</f>
        <v>2.3100000000000005</v>
      </c>
      <c r="M77" s="16">
        <v>2</v>
      </c>
      <c r="N77" s="90">
        <v>2.3</v>
      </c>
      <c r="O77" s="17" t="s">
        <v>134</v>
      </c>
      <c r="P77" s="16" t="s">
        <v>135</v>
      </c>
    </row>
    <row r="78" spans="1:16" ht="12.75">
      <c r="A78" s="69"/>
      <c r="B78" s="70"/>
      <c r="C78" s="71"/>
      <c r="D78" s="72"/>
      <c r="E78" s="72"/>
      <c r="F78" s="70"/>
      <c r="G78" s="73"/>
      <c r="H78" s="70"/>
      <c r="I78" s="11" t="s">
        <v>5</v>
      </c>
      <c r="J78" s="16"/>
      <c r="K78" s="47"/>
      <c r="L78" s="32" t="e">
        <f t="shared" si="3"/>
        <v>#DIV/0!</v>
      </c>
      <c r="M78" s="16"/>
      <c r="N78" s="90"/>
      <c r="O78" s="17"/>
      <c r="P78" s="16"/>
    </row>
    <row r="79" spans="1:16" ht="12.75">
      <c r="A79" s="69" t="s">
        <v>79</v>
      </c>
      <c r="B79" s="91" t="s">
        <v>132</v>
      </c>
      <c r="C79" s="71">
        <v>38574</v>
      </c>
      <c r="D79" s="72"/>
      <c r="E79" s="72" t="s">
        <v>136</v>
      </c>
      <c r="F79" s="70" t="s">
        <v>82</v>
      </c>
      <c r="G79" s="73">
        <v>1.07</v>
      </c>
      <c r="H79" s="70">
        <v>8</v>
      </c>
      <c r="I79" s="11" t="s">
        <v>5</v>
      </c>
      <c r="J79" s="16">
        <v>2.2</v>
      </c>
      <c r="K79" s="47">
        <v>2.62</v>
      </c>
      <c r="L79" s="32">
        <f t="shared" si="3"/>
        <v>2.2856862745098043</v>
      </c>
      <c r="M79" s="16">
        <v>2</v>
      </c>
      <c r="N79" s="90">
        <v>2.3</v>
      </c>
      <c r="O79" s="17" t="s">
        <v>106</v>
      </c>
      <c r="P79" s="16" t="s">
        <v>135</v>
      </c>
    </row>
    <row r="80" spans="1:16" ht="12.75">
      <c r="A80" s="69"/>
      <c r="B80" s="70"/>
      <c r="C80" s="71"/>
      <c r="D80" s="72"/>
      <c r="E80" s="72"/>
      <c r="F80" s="70"/>
      <c r="G80" s="73"/>
      <c r="H80" s="70"/>
      <c r="I80" s="11" t="s">
        <v>5</v>
      </c>
      <c r="J80" s="16"/>
      <c r="K80" s="47"/>
      <c r="L80" s="32" t="e">
        <f t="shared" si="3"/>
        <v>#DIV/0!</v>
      </c>
      <c r="M80" s="16"/>
      <c r="N80" s="90"/>
      <c r="O80" s="17"/>
      <c r="P80" s="16"/>
    </row>
    <row r="81" spans="1:16" ht="12.75">
      <c r="A81" s="69" t="s">
        <v>79</v>
      </c>
      <c r="B81" s="91" t="s">
        <v>137</v>
      </c>
      <c r="C81" s="71">
        <v>38578</v>
      </c>
      <c r="D81" s="72"/>
      <c r="E81" s="72" t="s">
        <v>138</v>
      </c>
      <c r="F81" s="70" t="s">
        <v>82</v>
      </c>
      <c r="G81" s="73">
        <v>1.07</v>
      </c>
      <c r="H81" s="70">
        <v>7.5</v>
      </c>
      <c r="I81" s="11" t="s">
        <v>5</v>
      </c>
      <c r="J81" s="16">
        <v>3.5</v>
      </c>
      <c r="K81" s="47">
        <v>2.62</v>
      </c>
      <c r="L81" s="32">
        <f>SUM(G81)+H81/(H81+J81)*(K81-G81)</f>
        <v>2.126818181818182</v>
      </c>
      <c r="M81" s="16">
        <v>2</v>
      </c>
      <c r="N81" s="90">
        <v>2.1</v>
      </c>
      <c r="O81" s="17" t="s">
        <v>139</v>
      </c>
      <c r="P81" s="16" t="s">
        <v>140</v>
      </c>
    </row>
    <row r="82" spans="1:16" ht="12.75">
      <c r="A82" s="69"/>
      <c r="B82" s="70"/>
      <c r="C82" s="71"/>
      <c r="D82" s="72"/>
      <c r="E82" s="72"/>
      <c r="F82" s="70"/>
      <c r="G82" s="73"/>
      <c r="H82" s="70"/>
      <c r="I82" s="11" t="s">
        <v>5</v>
      </c>
      <c r="J82" s="16"/>
      <c r="K82" s="47"/>
      <c r="L82" s="32" t="e">
        <f t="shared" si="3"/>
        <v>#DIV/0!</v>
      </c>
      <c r="M82" s="16"/>
      <c r="N82" s="90"/>
      <c r="O82" s="17"/>
      <c r="P82" s="16"/>
    </row>
    <row r="83" spans="1:16" ht="12.75">
      <c r="A83" s="69"/>
      <c r="B83" s="70"/>
      <c r="C83" s="71"/>
      <c r="D83" s="72"/>
      <c r="E83" s="72"/>
      <c r="F83" s="70"/>
      <c r="G83" s="73"/>
      <c r="H83" s="70"/>
      <c r="I83" s="11" t="s">
        <v>5</v>
      </c>
      <c r="J83" s="16"/>
      <c r="K83" s="47"/>
      <c r="L83" s="32" t="e">
        <f t="shared" si="3"/>
        <v>#DIV/0!</v>
      </c>
      <c r="M83" s="16"/>
      <c r="N83" s="90"/>
      <c r="O83" s="17"/>
      <c r="P83" s="16"/>
    </row>
    <row r="84" spans="1:16" ht="12.75">
      <c r="A84" s="69"/>
      <c r="B84" s="70"/>
      <c r="C84" s="71"/>
      <c r="D84" s="72"/>
      <c r="E84" s="72"/>
      <c r="F84" s="70"/>
      <c r="G84" s="73"/>
      <c r="H84" s="70"/>
      <c r="I84" s="11" t="s">
        <v>5</v>
      </c>
      <c r="J84" s="16"/>
      <c r="K84" s="47"/>
      <c r="L84" s="32" t="e">
        <f t="shared" si="3"/>
        <v>#DIV/0!</v>
      </c>
      <c r="M84" s="16"/>
      <c r="N84" s="90"/>
      <c r="O84" s="17"/>
      <c r="P84" s="16"/>
    </row>
    <row r="85" spans="1:16" ht="12.75">
      <c r="A85" s="69"/>
      <c r="B85" s="70"/>
      <c r="C85" s="71"/>
      <c r="D85" s="72"/>
      <c r="E85" s="72"/>
      <c r="F85" s="70"/>
      <c r="G85" s="73"/>
      <c r="H85" s="70"/>
      <c r="I85" s="11" t="s">
        <v>5</v>
      </c>
      <c r="J85" s="16"/>
      <c r="K85" s="47"/>
      <c r="L85" s="32" t="e">
        <f t="shared" si="3"/>
        <v>#DIV/0!</v>
      </c>
      <c r="M85" s="16"/>
      <c r="N85" s="90"/>
      <c r="O85" s="17"/>
      <c r="P85" s="16"/>
    </row>
    <row r="86" spans="1:16" ht="12.75">
      <c r="A86" s="69"/>
      <c r="B86" s="70"/>
      <c r="C86" s="71"/>
      <c r="D86" s="72"/>
      <c r="E86" s="72"/>
      <c r="F86" s="70"/>
      <c r="G86" s="73"/>
      <c r="H86" s="70"/>
      <c r="I86" s="11" t="s">
        <v>5</v>
      </c>
      <c r="J86" s="16"/>
      <c r="K86" s="47"/>
      <c r="L86" s="32" t="e">
        <f t="shared" si="3"/>
        <v>#DIV/0!</v>
      </c>
      <c r="M86" s="16"/>
      <c r="N86" s="90"/>
      <c r="O86" s="17"/>
      <c r="P86" s="16"/>
    </row>
    <row r="87" spans="1:16" ht="12.75">
      <c r="A87" s="69"/>
      <c r="B87" s="70"/>
      <c r="C87" s="71"/>
      <c r="D87" s="72"/>
      <c r="E87" s="72"/>
      <c r="F87" s="70"/>
      <c r="G87" s="73"/>
      <c r="H87" s="70"/>
      <c r="I87" s="11" t="s">
        <v>5</v>
      </c>
      <c r="J87" s="16"/>
      <c r="K87" s="47"/>
      <c r="L87" s="32" t="e">
        <f t="shared" si="3"/>
        <v>#DIV/0!</v>
      </c>
      <c r="M87" s="16"/>
      <c r="N87" s="90"/>
      <c r="O87" s="17"/>
      <c r="P87" s="16"/>
    </row>
    <row r="88" spans="1:16" ht="12.75">
      <c r="A88" s="69"/>
      <c r="B88" s="70"/>
      <c r="C88" s="71"/>
      <c r="D88" s="72"/>
      <c r="E88" s="72"/>
      <c r="F88" s="70"/>
      <c r="G88" s="73"/>
      <c r="H88" s="70"/>
      <c r="I88" s="11" t="s">
        <v>5</v>
      </c>
      <c r="J88" s="16"/>
      <c r="K88" s="47"/>
      <c r="L88" s="32" t="e">
        <f t="shared" si="3"/>
        <v>#DIV/0!</v>
      </c>
      <c r="M88" s="16"/>
      <c r="N88" s="90"/>
      <c r="O88" s="17"/>
      <c r="P88" s="16"/>
    </row>
    <row r="89" spans="1:16" ht="12.75">
      <c r="A89" s="69"/>
      <c r="B89" s="70"/>
      <c r="C89" s="71"/>
      <c r="D89" s="72"/>
      <c r="E89" s="72"/>
      <c r="F89" s="70"/>
      <c r="G89" s="73"/>
      <c r="H89" s="70"/>
      <c r="I89" s="11" t="s">
        <v>5</v>
      </c>
      <c r="J89" s="16"/>
      <c r="K89" s="47"/>
      <c r="L89" s="32" t="e">
        <f t="shared" si="3"/>
        <v>#DIV/0!</v>
      </c>
      <c r="M89" s="16"/>
      <c r="N89" s="90"/>
      <c r="O89" s="17"/>
      <c r="P89" s="16"/>
    </row>
    <row r="90" spans="1:16" ht="12.75">
      <c r="A90" s="69"/>
      <c r="B90" s="70"/>
      <c r="C90" s="71"/>
      <c r="D90" s="72"/>
      <c r="E90" s="72"/>
      <c r="F90" s="70"/>
      <c r="G90" s="73"/>
      <c r="H90" s="70"/>
      <c r="I90" s="11" t="s">
        <v>5</v>
      </c>
      <c r="J90" s="16"/>
      <c r="K90" s="47"/>
      <c r="L90" s="32" t="e">
        <f>SUM(G90)+H90/(H90+J90)*(K90-G90)</f>
        <v>#DIV/0!</v>
      </c>
      <c r="M90" s="16"/>
      <c r="N90" s="90"/>
      <c r="O90" s="17"/>
      <c r="P90" s="16"/>
    </row>
    <row r="91" spans="1:16" ht="12.75">
      <c r="A91" s="15"/>
      <c r="B91" s="16"/>
      <c r="C91" s="18"/>
      <c r="D91" s="50"/>
      <c r="E91" s="50"/>
      <c r="F91" s="16"/>
      <c r="G91" s="30"/>
      <c r="H91" s="16"/>
      <c r="I91" s="11" t="s">
        <v>5</v>
      </c>
      <c r="J91" s="16"/>
      <c r="K91" s="47"/>
      <c r="L91" s="32" t="e">
        <f t="shared" si="2"/>
        <v>#DIV/0!</v>
      </c>
      <c r="M91" s="16"/>
      <c r="N91" s="34"/>
      <c r="O91" s="19"/>
      <c r="P91" s="16"/>
    </row>
    <row r="92" spans="1:16" ht="12.75">
      <c r="A92" s="15"/>
      <c r="B92" s="16"/>
      <c r="C92" s="18"/>
      <c r="D92" s="16"/>
      <c r="E92" s="16"/>
      <c r="F92" s="16"/>
      <c r="G92" s="30"/>
      <c r="H92" s="16"/>
      <c r="I92" s="11" t="s">
        <v>5</v>
      </c>
      <c r="J92" s="16"/>
      <c r="K92" s="47"/>
      <c r="L92" s="32" t="e">
        <f t="shared" si="2"/>
        <v>#DIV/0!</v>
      </c>
      <c r="M92" s="16"/>
      <c r="N92" s="34"/>
      <c r="O92" s="19"/>
      <c r="P92" s="16"/>
    </row>
    <row r="94" spans="1:14" s="35" customFormat="1" ht="12.75">
      <c r="A94" s="41" t="s">
        <v>53</v>
      </c>
      <c r="K94" s="48"/>
      <c r="N94" s="6"/>
    </row>
    <row r="95" spans="11:14" s="35" customFormat="1" ht="10.5">
      <c r="K95" s="48"/>
      <c r="N95" s="6"/>
    </row>
    <row r="96" spans="1:11" s="6" customFormat="1" ht="10.5">
      <c r="A96" s="36" t="s">
        <v>54</v>
      </c>
      <c r="K96" s="7"/>
    </row>
    <row r="97" spans="1:11" s="6" customFormat="1" ht="10.5">
      <c r="A97" s="36" t="s">
        <v>55</v>
      </c>
      <c r="K97" s="7"/>
    </row>
    <row r="98" spans="1:11" s="6" customFormat="1" ht="10.5" customHeight="1">
      <c r="A98" s="36"/>
      <c r="K98" s="7"/>
    </row>
    <row r="99" spans="1:11" s="6" customFormat="1" ht="10.5">
      <c r="A99" s="36" t="s">
        <v>56</v>
      </c>
      <c r="K99" s="7"/>
    </row>
    <row r="100" spans="1:11" s="6" customFormat="1" ht="10.5">
      <c r="A100" s="36" t="s">
        <v>57</v>
      </c>
      <c r="K100" s="7"/>
    </row>
    <row r="101" spans="1:11" s="6" customFormat="1" ht="10.5">
      <c r="A101" s="36" t="s">
        <v>58</v>
      </c>
      <c r="K101" s="7"/>
    </row>
    <row r="102" spans="1:11" s="6" customFormat="1" ht="10.5" customHeight="1">
      <c r="A102" s="36" t="s">
        <v>59</v>
      </c>
      <c r="K102" s="7"/>
    </row>
    <row r="103" s="6" customFormat="1" ht="4.5" customHeight="1">
      <c r="K103" s="7"/>
    </row>
    <row r="104" spans="1:11" s="6" customFormat="1" ht="10.5">
      <c r="A104" s="36" t="s">
        <v>60</v>
      </c>
      <c r="B104" s="36" t="s">
        <v>61</v>
      </c>
      <c r="K104" s="7"/>
    </row>
    <row r="105" spans="1:11" s="6" customFormat="1" ht="10.5">
      <c r="A105" s="6" t="s">
        <v>62</v>
      </c>
      <c r="B105" s="6" t="s">
        <v>63</v>
      </c>
      <c r="K105" s="7"/>
    </row>
    <row r="106" spans="1:11" s="6" customFormat="1" ht="10.5">
      <c r="A106" s="6" t="s">
        <v>64</v>
      </c>
      <c r="B106" s="6" t="s">
        <v>65</v>
      </c>
      <c r="K106" s="7"/>
    </row>
    <row r="107" spans="1:11" s="6" customFormat="1" ht="10.5">
      <c r="A107" s="6" t="s">
        <v>66</v>
      </c>
      <c r="B107" s="36" t="s">
        <v>67</v>
      </c>
      <c r="K107" s="7"/>
    </row>
    <row r="108" spans="1:11" s="6" customFormat="1" ht="10.5">
      <c r="A108" s="6" t="s">
        <v>68</v>
      </c>
      <c r="B108" s="36" t="s">
        <v>69</v>
      </c>
      <c r="K108" s="7"/>
    </row>
    <row r="109" s="6" customFormat="1" ht="4.5" customHeight="1">
      <c r="K109" s="7"/>
    </row>
    <row r="110" spans="1:11" s="6" customFormat="1" ht="10.5">
      <c r="A110" s="36" t="s">
        <v>70</v>
      </c>
      <c r="K110" s="7"/>
    </row>
    <row r="111" spans="1:11" s="6" customFormat="1" ht="10.5">
      <c r="A111" s="36" t="s">
        <v>71</v>
      </c>
      <c r="K111" s="7"/>
    </row>
    <row r="112" s="6" customFormat="1" ht="10.5">
      <c r="K112" s="7"/>
    </row>
    <row r="113" spans="1:11" s="6" customFormat="1" ht="10.5">
      <c r="A113" s="36" t="s">
        <v>72</v>
      </c>
      <c r="K113" s="7"/>
    </row>
    <row r="114" spans="1:11" s="6" customFormat="1" ht="10.5">
      <c r="A114" s="36" t="s">
        <v>73</v>
      </c>
      <c r="K114" s="7"/>
    </row>
    <row r="115" spans="1:11" s="6" customFormat="1" ht="10.5">
      <c r="A115" s="36" t="s">
        <v>74</v>
      </c>
      <c r="K115" s="7"/>
    </row>
    <row r="116" s="6" customFormat="1" ht="4.5" customHeight="1">
      <c r="K116" s="7"/>
    </row>
    <row r="117" spans="1:11" s="6" customFormat="1" ht="10.5">
      <c r="A117" s="6" t="s">
        <v>75</v>
      </c>
      <c r="K117" s="7"/>
    </row>
    <row r="118" s="6" customFormat="1" ht="10.5">
      <c r="K118" s="7"/>
    </row>
    <row r="119" spans="1:11" s="6" customFormat="1" ht="10.5">
      <c r="A119" s="36" t="s">
        <v>76</v>
      </c>
      <c r="K119" s="7"/>
    </row>
    <row r="120" s="6" customFormat="1" ht="10.5">
      <c r="K120" s="7"/>
    </row>
    <row r="121" spans="1:11" s="6" customFormat="1" ht="10.5">
      <c r="A121" s="36" t="s">
        <v>77</v>
      </c>
      <c r="K121" s="7"/>
    </row>
  </sheetData>
  <printOptions horizontalCentered="1" verticalCentered="1"/>
  <pageMargins left="0.75" right="0.75" top="1" bottom="1" header="0.511811024" footer="0.511811024"/>
  <pageSetup fitToHeight="1" fitToWidth="1"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Xavier Bros</cp:lastModifiedBy>
  <cp:lastPrinted>2002-10-13T16:49:49Z</cp:lastPrinted>
  <dcterms:created xsi:type="dcterms:W3CDTF">2000-06-04T07:56:46Z</dcterms:created>
  <dcterms:modified xsi:type="dcterms:W3CDTF">2005-08-23T17:25:58Z</dcterms:modified>
  <cp:category/>
  <cp:version/>
  <cp:contentType/>
  <cp:contentStatus/>
</cp:coreProperties>
</file>