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0" windowWidth="6360" windowHeight="5700" activeTab="2"/>
  </bookViews>
  <sheets>
    <sheet name="Corves de llum" sheetId="1" r:id="rId1"/>
    <sheet name="R CAS 2001-2003" sheetId="2" r:id="rId2"/>
    <sheet name="R CAS 2009" sheetId="3" r:id="rId3"/>
    <sheet name="R CAS 2004-2005-2006-2007" sheetId="4" r:id="rId4"/>
  </sheets>
  <definedNames>
    <definedName name="_xlnm._FilterDatabase" localSheetId="0" hidden="1">'Corves de llum'!$B$7:$H$405</definedName>
    <definedName name="EXTRACT">'R CAS 2004-2005-2006-2007'!$A$8:$P$154</definedName>
    <definedName name="_xlnm.Print_Area" localSheetId="0">'Corves de llum'!$AE$13:$AI$32</definedName>
    <definedName name="_xlnm.Print_Area" localSheetId="3">'R CAS 2004-2005-2006-2007'!$A$1:$P$183</definedName>
    <definedName name="DATABASE">'R CAS 2004-2005-2006-2007'!$A$8:$A$154</definedName>
    <definedName name="CRITERIA">'R CAS 2004-2005-2006-2007'!$A$8:$A$154</definedName>
  </definedNames>
  <calcPr fullCalcOnLoad="1"/>
</workbook>
</file>

<file path=xl/sharedStrings.xml><?xml version="1.0" encoding="utf-8"?>
<sst xmlns="http://schemas.openxmlformats.org/spreadsheetml/2006/main" count="3766" uniqueCount="332">
  <si>
    <t>comp</t>
  </si>
  <si>
    <t>XBRO</t>
  </si>
  <si>
    <t>SABADELL</t>
  </si>
  <si>
    <t>24-15</t>
  </si>
  <si>
    <t>22-15</t>
  </si>
  <si>
    <t>SC 250</t>
  </si>
  <si>
    <t>V</t>
  </si>
  <si>
    <t>SANT MARTI SESG.</t>
  </si>
  <si>
    <t>23-10</t>
  </si>
  <si>
    <t>21-10</t>
  </si>
  <si>
    <t>22-02</t>
  </si>
  <si>
    <t>20-02</t>
  </si>
  <si>
    <t>ECAP</t>
  </si>
  <si>
    <t>23-05</t>
  </si>
  <si>
    <t>21-05</t>
  </si>
  <si>
    <t>P-11X80</t>
  </si>
  <si>
    <t>21-20</t>
  </si>
  <si>
    <t>19-20</t>
  </si>
  <si>
    <t>21-50</t>
  </si>
  <si>
    <t>19-50</t>
  </si>
  <si>
    <t>23-45</t>
  </si>
  <si>
    <t>21-45</t>
  </si>
  <si>
    <t>P-10X50</t>
  </si>
  <si>
    <t>Estimació</t>
  </si>
  <si>
    <t>CLAB</t>
  </si>
  <si>
    <t>19-10</t>
  </si>
  <si>
    <t>18-10</t>
  </si>
  <si>
    <t>18-50</t>
  </si>
  <si>
    <t>RJOS</t>
  </si>
  <si>
    <t>19-05</t>
  </si>
  <si>
    <t>18-05</t>
  </si>
  <si>
    <t>23-35</t>
  </si>
  <si>
    <t>22-35</t>
  </si>
  <si>
    <t>19-15</t>
  </si>
  <si>
    <t>18-15</t>
  </si>
  <si>
    <t>RCAS</t>
  </si>
  <si>
    <t>P-7x50</t>
  </si>
  <si>
    <t>20-05</t>
  </si>
  <si>
    <t>23-20</t>
  </si>
  <si>
    <t>22-20</t>
  </si>
  <si>
    <t>JFEL</t>
  </si>
  <si>
    <t>Vent molest</t>
  </si>
  <si>
    <t>20-20</t>
  </si>
  <si>
    <t>22-50</t>
  </si>
  <si>
    <t>COLL D'ESTENALLES</t>
  </si>
  <si>
    <t>24-30</t>
  </si>
  <si>
    <t>23-30</t>
  </si>
  <si>
    <t>21-15</t>
  </si>
  <si>
    <t>20-15</t>
  </si>
  <si>
    <t>23-02</t>
  </si>
  <si>
    <t>23-55</t>
  </si>
  <si>
    <t>22-55</t>
  </si>
  <si>
    <t>22-45</t>
  </si>
  <si>
    <t>23-15</t>
  </si>
  <si>
    <t>22-30</t>
  </si>
  <si>
    <t>21-30</t>
  </si>
  <si>
    <t>23-50</t>
  </si>
  <si>
    <t>21-35</t>
  </si>
  <si>
    <t>19-35</t>
  </si>
  <si>
    <t>18-35</t>
  </si>
  <si>
    <t>pendent</t>
  </si>
  <si>
    <t>XHOM</t>
  </si>
  <si>
    <t>JVAL</t>
  </si>
  <si>
    <t>19-55</t>
  </si>
  <si>
    <t>18-55</t>
  </si>
  <si>
    <t>1.4 N</t>
  </si>
  <si>
    <t>20-50</t>
  </si>
  <si>
    <t>0.5 N</t>
  </si>
  <si>
    <t>24-20</t>
  </si>
  <si>
    <t>1.6H</t>
  </si>
  <si>
    <t>20-25</t>
  </si>
  <si>
    <t>19-25</t>
  </si>
  <si>
    <t>22-06</t>
  </si>
  <si>
    <t>21-06</t>
  </si>
  <si>
    <t>1.6 H</t>
  </si>
  <si>
    <t>20-03</t>
  </si>
  <si>
    <t>19-03</t>
  </si>
  <si>
    <t>1.2 H</t>
  </si>
  <si>
    <t>AGRUPACIÓN ASTRONÓMICA DE SABADELL</t>
  </si>
  <si>
    <t>MEDICIONES DE MAGNITUD DE ESTRELLAS VARIABLES Y NOVAS</t>
  </si>
  <si>
    <t>Observador:  XBC</t>
  </si>
  <si>
    <t>Instrucciones para registrar las observaciones ver nota al pie de página:</t>
  </si>
  <si>
    <t>(1)</t>
  </si>
  <si>
    <t>(2)</t>
  </si>
  <si>
    <t>(3)</t>
  </si>
  <si>
    <t>(4)</t>
  </si>
  <si>
    <t>(5)</t>
  </si>
  <si>
    <t>deje en blanco</t>
  </si>
  <si>
    <t>ESTRELLA</t>
  </si>
  <si>
    <t>HORA</t>
  </si>
  <si>
    <t>COMPARACION</t>
  </si>
  <si>
    <t>esta casilla</t>
  </si>
  <si>
    <t>VARIABLE</t>
  </si>
  <si>
    <t>Lugar Observación</t>
  </si>
  <si>
    <t>FECHA</t>
  </si>
  <si>
    <t>LOCAL</t>
  </si>
  <si>
    <t>TU</t>
  </si>
  <si>
    <t>Instrumento</t>
  </si>
  <si>
    <t>mag estrella A</t>
  </si>
  <si>
    <t>grados</t>
  </si>
  <si>
    <t>mag. estrella B</t>
  </si>
  <si>
    <t>MAG.Estimada</t>
  </si>
  <si>
    <t>CM</t>
  </si>
  <si>
    <t>Cielo</t>
  </si>
  <si>
    <t>Notas</t>
  </si>
  <si>
    <t>R CAS</t>
  </si>
  <si>
    <t>2CL</t>
  </si>
  <si>
    <t>1.9 N</t>
  </si>
  <si>
    <t>0.8 N</t>
  </si>
  <si>
    <t>2 de 5,1 diferents usades</t>
  </si>
  <si>
    <t>23-25</t>
  </si>
  <si>
    <t>22-25</t>
  </si>
  <si>
    <t>Posible 5.9</t>
  </si>
  <si>
    <t>Mag. limit 5,1</t>
  </si>
  <si>
    <t>24-10</t>
  </si>
  <si>
    <t>Molt vermella</t>
  </si>
  <si>
    <t>1.4 CL</t>
  </si>
  <si>
    <t>ESTIMACIO DUBTOSA</t>
  </si>
  <si>
    <t>88 NO VISIBLE</t>
  </si>
  <si>
    <t>MAG LIMIT APROX 8.5</t>
  </si>
  <si>
    <t>1.6 N</t>
  </si>
  <si>
    <t>88 molt molt dificil</t>
  </si>
  <si>
    <t>NOTA EXPLICATIVA: COMO REGISTRAR LAS MEDICIONES (Consulte la Monografía de Instrucciones para la Observación (III), Astrum Nº 118).</t>
  </si>
  <si>
    <t xml:space="preserve">(1): INSTRUMENTO: Indicar "SV" si la comparación se ha realizado a simple vista "P 10X50" si ha sido con unos prismáticos (en este caso serían de 10 aumentos y de 50mm de abertura). </t>
  </si>
  <si>
    <t>Según el mismo criterio "R 75" es un telescopio refractor, "T 200" uno reflector, "SC 250" un catadrióptico y "M 90" un Maksutov, indicándose a continuación la abertura en milímetros.</t>
  </si>
  <si>
    <t xml:space="preserve">(2): COMPARACION: siguiendo el método de Argelander, en el primer recuadro se indica la magnitud de la estrella de comparación que se observa más brillante que la variable (A). En el segundo recuadro </t>
  </si>
  <si>
    <t xml:space="preserve">indique los grados en que ha estimado la diferencia entre la estrella A y la variable según el baremo de Argelander que se especifica más abajo. Después del recuadro "V", indique los grados estimados </t>
  </si>
  <si>
    <t xml:space="preserve">según el mismo baremo, en que la variable es más brillante que la estrella de comparación "B". En el último recuadro se indica la magnitud de la estrella de comparación "B" que se ha observado </t>
  </si>
  <si>
    <t>más débil que la estrella variable. La comparación queda establecida de forma (mag. A) (grados) V (grados) (mag. B)</t>
  </si>
  <si>
    <t>GRADO 1</t>
  </si>
  <si>
    <t xml:space="preserve">La diferencia de brillo es de un grado cuando ambas estrellas parecen de igual brillo al primer golpe de vista, pero, después de un atento examen, parece, salvo raros instantes, que una es ligeramente más brillante. </t>
  </si>
  <si>
    <t>GRADO 2</t>
  </si>
  <si>
    <t xml:space="preserve">Es una diferencia de dos grados cuando ambas estrellas parecen de igual brillo aparente a la primera ojeada, pero, rapidamente y sin vacilación, observamos que una es más brillante que la otra. </t>
  </si>
  <si>
    <t>GRADO 3</t>
  </si>
  <si>
    <t>Se trata de tres grados cuando desde el primer momento se percibe una ligera pero clara diferencia de brillo entre ambos astros.</t>
  </si>
  <si>
    <t>GRADO 4</t>
  </si>
  <si>
    <t>Diremos que existe una diferencia de 4 grados cuando hay una notable diferencia de brillo entre las dos estrellas.</t>
  </si>
  <si>
    <t>GRADO 5</t>
  </si>
  <si>
    <t>Cinco grados implica una verdadera desproporción entre la luminosidad aparente de ambas estrellas.</t>
  </si>
  <si>
    <t>En caso de duda irresoluble entre dos grados podemos indicar mitades de grado:  A(3)V(1,5)B</t>
  </si>
  <si>
    <t>A partir del tercer grado el método pierde fiabilidad en la determinación de magnitud.</t>
  </si>
  <si>
    <t>(3): MAG. ESTIMADA: Indique la magnitud estimada de acuerdo con la formula siguiente, basada en la comparación anterior:</t>
  </si>
  <si>
    <t xml:space="preserve">mv=ma+(a/(a+b))x(mb-ma) Donde "mv" es la magnitud resultante estimada de la estrella variable; "ma" es la magnitud de la estrella más brillante; "mb" es la magnitud de la estrella más débil. </t>
  </si>
  <si>
    <t>a" y "b" son la estimación en grados según la comparación efectuada: ma(a)V(b)mb</t>
  </si>
  <si>
    <t>Si se rellena este registro de observaciones mediante una hoja de EXCEL proporcionada por la Agrupación Astronómica de Sabadell, la magnitud se calcula automaticamente</t>
  </si>
  <si>
    <t xml:space="preserve">(4): CM: Es la calidad que otorgamos a la medición, de acuerdo con el baremo siguiente: "1": comparación muy precisa, sin ninguna duda; "2": comparación mediana, regular; "3": comparación dudosa. </t>
  </si>
  <si>
    <t>(5): CIELO: indicar el estado del cielo: "N": nubes, "CL": claro de luna, "H": medición efectuada a baja altura sobre el horizonte, "1" Mala transparencia, "2" Transparencia mediana, "3" Buena transparencia</t>
  </si>
  <si>
    <t>TREGURA DE DALT</t>
  </si>
  <si>
    <t>02-55</t>
  </si>
  <si>
    <t>00-55</t>
  </si>
  <si>
    <t>T-200</t>
  </si>
  <si>
    <t>04-45</t>
  </si>
  <si>
    <t>02-45</t>
  </si>
  <si>
    <t>00-45</t>
  </si>
  <si>
    <t>00-30</t>
  </si>
  <si>
    <t>2,5 N</t>
  </si>
  <si>
    <t>01-35</t>
  </si>
  <si>
    <t>JMOL</t>
  </si>
  <si>
    <t>AGER</t>
  </si>
  <si>
    <t>23-49</t>
  </si>
  <si>
    <t>21-49</t>
  </si>
  <si>
    <t>20-40</t>
  </si>
  <si>
    <t>19-40</t>
  </si>
  <si>
    <t>R 102</t>
  </si>
  <si>
    <t>ESTRENA R 102 AMB JORDI</t>
  </si>
  <si>
    <t>22-10</t>
  </si>
  <si>
    <t>CCDV</t>
  </si>
  <si>
    <t>23-58</t>
  </si>
  <si>
    <t>22-58</t>
  </si>
  <si>
    <t>24-55</t>
  </si>
  <si>
    <t>23-42</t>
  </si>
  <si>
    <t>22-42</t>
  </si>
  <si>
    <t>1,5 N</t>
  </si>
  <si>
    <t>24-45</t>
  </si>
  <si>
    <t>24-40</t>
  </si>
  <si>
    <t>23-40</t>
  </si>
  <si>
    <t>1,2 N</t>
  </si>
  <si>
    <t>Important interferencia nubuls</t>
  </si>
  <si>
    <t>24-35</t>
  </si>
  <si>
    <t>P-7X50</t>
  </si>
  <si>
    <t>MPIN</t>
  </si>
  <si>
    <t>20-35</t>
  </si>
  <si>
    <t>20-30</t>
  </si>
  <si>
    <t>19-30</t>
  </si>
  <si>
    <t>1CL</t>
  </si>
  <si>
    <t>18-40</t>
  </si>
  <si>
    <t>0-35</t>
  </si>
  <si>
    <t>AROC</t>
  </si>
  <si>
    <t>GNIE</t>
  </si>
  <si>
    <t>19-45</t>
  </si>
  <si>
    <t>18-45</t>
  </si>
  <si>
    <t>1,4 N</t>
  </si>
  <si>
    <t>1,4 H</t>
  </si>
  <si>
    <t>1,5 H</t>
  </si>
  <si>
    <t>0,9H</t>
  </si>
  <si>
    <t>dificultats per mag. Límit</t>
  </si>
  <si>
    <t>03-10</t>
  </si>
  <si>
    <t>02-10</t>
  </si>
  <si>
    <t>1,8H</t>
  </si>
  <si>
    <t>Al límit</t>
  </si>
  <si>
    <t>1,2 h</t>
  </si>
  <si>
    <t>2-40</t>
  </si>
  <si>
    <t>1-40</t>
  </si>
  <si>
    <t>TOTAL</t>
  </si>
  <si>
    <r>
      <t>Xavier Bros</t>
    </r>
    <r>
      <rPr>
        <sz val="10"/>
        <rFont val="MS Sans Serif"/>
        <family val="0"/>
      </rPr>
      <t xml:space="preserve"> (Sabadell)</t>
    </r>
  </si>
  <si>
    <r>
      <t xml:space="preserve">Emili Capella </t>
    </r>
    <r>
      <rPr>
        <sz val="10"/>
        <rFont val="MS Sans Serif"/>
        <family val="0"/>
      </rPr>
      <t>(Sabadell)</t>
    </r>
  </si>
  <si>
    <r>
      <t>Ricard Casas</t>
    </r>
    <r>
      <rPr>
        <sz val="10"/>
        <rFont val="MS Sans Serif"/>
        <family val="0"/>
      </rPr>
      <t xml:space="preserve"> (Sabadell)</t>
    </r>
  </si>
  <si>
    <r>
      <t>Jaume Felip</t>
    </r>
    <r>
      <rPr>
        <sz val="10"/>
        <rFont val="MS Sans Serif"/>
        <family val="0"/>
      </rPr>
      <t xml:space="preserve"> (Montblanc)</t>
    </r>
  </si>
  <si>
    <r>
      <t xml:space="preserve">Xavier Hombrado </t>
    </r>
    <r>
      <rPr>
        <sz val="10"/>
        <rFont val="MS Sans Serif"/>
        <family val="0"/>
      </rPr>
      <t>(Montblanc)</t>
    </r>
  </si>
  <si>
    <r>
      <t>Ricard Josa</t>
    </r>
    <r>
      <rPr>
        <sz val="10"/>
        <rFont val="MS Sans Serif"/>
        <family val="0"/>
      </rPr>
      <t xml:space="preserve"> (Barcelona)</t>
    </r>
  </si>
  <si>
    <r>
      <t>Joan Carles Molina</t>
    </r>
    <r>
      <rPr>
        <sz val="10"/>
        <rFont val="MS Sans Serif"/>
        <family val="0"/>
      </rPr>
      <t xml:space="preserve"> (Badalona, Barcelona)</t>
    </r>
  </si>
  <si>
    <r>
      <t>Carlos Labordena</t>
    </r>
    <r>
      <rPr>
        <sz val="10"/>
        <rFont val="MS Sans Serif"/>
        <family val="0"/>
      </rPr>
      <t xml:space="preserve"> (Castellon)</t>
    </r>
  </si>
  <si>
    <r>
      <t>German Nieto</t>
    </r>
    <r>
      <rPr>
        <sz val="10"/>
        <rFont val="MS Sans Serif"/>
        <family val="0"/>
      </rPr>
      <t xml:space="preserve"> (Cornella, Barcelona)</t>
    </r>
  </si>
  <si>
    <r>
      <t>Martí Pintó</t>
    </r>
    <r>
      <rPr>
        <sz val="10"/>
        <rFont val="MS Sans Serif"/>
        <family val="0"/>
      </rPr>
      <t xml:space="preserve"> (Castellbisbal, Barcelona)</t>
    </r>
  </si>
  <si>
    <r>
      <t>Alex Roca</t>
    </r>
    <r>
      <rPr>
        <sz val="10"/>
        <rFont val="MS Sans Serif"/>
        <family val="0"/>
      </rPr>
      <t xml:space="preserve"> (Hortoneda, Lleida)</t>
    </r>
  </si>
  <si>
    <r>
      <t>Josep Valero</t>
    </r>
    <r>
      <rPr>
        <sz val="10"/>
        <rFont val="MS Sans Serif"/>
        <family val="0"/>
      </rPr>
      <t xml:space="preserve"> (Montblanc)</t>
    </r>
  </si>
  <si>
    <t>00-15</t>
  </si>
  <si>
    <t>R 120</t>
  </si>
  <si>
    <t>1,4H</t>
  </si>
  <si>
    <t>JBRO</t>
  </si>
  <si>
    <t>01-10</t>
  </si>
  <si>
    <t>estrena G11</t>
  </si>
  <si>
    <t>Mirador El Fito (Asturies)</t>
  </si>
  <si>
    <t>24-25</t>
  </si>
  <si>
    <t>1,5 CL</t>
  </si>
  <si>
    <t>01-15</t>
  </si>
  <si>
    <t>Falta més augment per precisar</t>
  </si>
  <si>
    <t>01-40</t>
  </si>
  <si>
    <t>02-00</t>
  </si>
  <si>
    <t>04-00</t>
  </si>
  <si>
    <t>1,0 N</t>
  </si>
  <si>
    <t>18-30</t>
  </si>
  <si>
    <t>1-30</t>
  </si>
  <si>
    <t>0-40</t>
  </si>
  <si>
    <t>Malgrat que es al límit dels prismàtics, medicio clara</t>
  </si>
  <si>
    <t>&lt;8,80</t>
  </si>
  <si>
    <t>No s'observa clarament, estrella més debil: 8,8</t>
  </si>
  <si>
    <t>&lt;8,8</t>
  </si>
  <si>
    <t>cal actualitzar</t>
  </si>
  <si>
    <t>1,3CLNH</t>
  </si>
  <si>
    <t>01 30</t>
  </si>
  <si>
    <t>0 40</t>
  </si>
  <si>
    <t>23 25</t>
  </si>
  <si>
    <t>23 10</t>
  </si>
  <si>
    <t>22 10</t>
  </si>
  <si>
    <t>1,6 N</t>
  </si>
  <si>
    <t>Al límit de visió</t>
  </si>
  <si>
    <t>22 38</t>
  </si>
  <si>
    <t>21 38</t>
  </si>
  <si>
    <t>23 15</t>
  </si>
  <si>
    <t>22 15</t>
  </si>
  <si>
    <t>2,2 N</t>
  </si>
  <si>
    <t>22 40</t>
  </si>
  <si>
    <t>21 40</t>
  </si>
  <si>
    <t>Clarament més brillant que fa 4 dies</t>
  </si>
  <si>
    <t>23 03</t>
  </si>
  <si>
    <t>22 03</t>
  </si>
  <si>
    <t>Clarament més brillant. Practicament invisible. Molt difícil.</t>
  </si>
  <si>
    <t>PROP DEL MAXIM</t>
  </si>
  <si>
    <t>19 55</t>
  </si>
  <si>
    <t>1,7 H</t>
  </si>
  <si>
    <t>3 05</t>
  </si>
  <si>
    <t>2H</t>
  </si>
  <si>
    <t>23 30</t>
  </si>
  <si>
    <t>P 7X50</t>
  </si>
  <si>
    <t>21 45</t>
  </si>
  <si>
    <t>22 07</t>
  </si>
  <si>
    <t>2NH</t>
  </si>
  <si>
    <t>MOLT DIFICIL PER MAGNITUT LIMIT</t>
  </si>
  <si>
    <t>21 55</t>
  </si>
  <si>
    <t>CALA S VICENÇ - EIVISSA</t>
  </si>
  <si>
    <t>2,2 CL</t>
  </si>
  <si>
    <t>22 42</t>
  </si>
  <si>
    <t>CALA VADELLA - EIVISSA</t>
  </si>
  <si>
    <t>21 02</t>
  </si>
  <si>
    <t>21 11</t>
  </si>
  <si>
    <t>22 12</t>
  </si>
  <si>
    <t>23 42</t>
  </si>
  <si>
    <t>0,5N</t>
  </si>
  <si>
    <t>22 50</t>
  </si>
  <si>
    <t>19 05</t>
  </si>
  <si>
    <t>19 20</t>
  </si>
  <si>
    <t>23 12</t>
  </si>
  <si>
    <t>SC - 254</t>
  </si>
  <si>
    <t>23 05</t>
  </si>
  <si>
    <t>01 32</t>
  </si>
  <si>
    <t>P7X50</t>
  </si>
  <si>
    <t>22 14</t>
  </si>
  <si>
    <t>21 34</t>
  </si>
  <si>
    <t>RASQUERA (Tarragona)</t>
  </si>
  <si>
    <t>22 21</t>
  </si>
  <si>
    <t>21 27</t>
  </si>
  <si>
    <t>1,4N</t>
  </si>
  <si>
    <t>MFER</t>
  </si>
  <si>
    <t>23 58</t>
  </si>
  <si>
    <t>SICILIA - ZONA PALERMO</t>
  </si>
  <si>
    <t>21 25</t>
  </si>
  <si>
    <t>SICILIA - ZONA SIRACUSA</t>
  </si>
  <si>
    <t>20 56</t>
  </si>
  <si>
    <t>SICILIA - ZONA ETNA</t>
  </si>
  <si>
    <t>21 30</t>
  </si>
  <si>
    <t>1 CL N</t>
  </si>
  <si>
    <t>20 58</t>
  </si>
  <si>
    <t>1,2 CL</t>
  </si>
  <si>
    <t>MOTILLA DEL PALANCAR</t>
  </si>
  <si>
    <t>04 10</t>
  </si>
  <si>
    <t>23 20</t>
  </si>
  <si>
    <t>visible al limit a simple vista</t>
  </si>
  <si>
    <t>0,5CL</t>
  </si>
  <si>
    <t>TREGURA</t>
  </si>
  <si>
    <t>18 20</t>
  </si>
  <si>
    <t>R-70 ETX</t>
  </si>
  <si>
    <t>2 CL</t>
  </si>
  <si>
    <t>18 30</t>
  </si>
  <si>
    <t>JORDI BROS</t>
  </si>
  <si>
    <t>22 52</t>
  </si>
  <si>
    <t>VALL D'ARAN P. VIELLA</t>
  </si>
  <si>
    <t>21 35</t>
  </si>
  <si>
    <t>10.5 AL LIMIT</t>
  </si>
  <si>
    <t>21 37</t>
  </si>
  <si>
    <t>2 N</t>
  </si>
  <si>
    <t>2006-2007-2008</t>
  </si>
  <si>
    <t>T-350</t>
  </si>
  <si>
    <t>02 55</t>
  </si>
  <si>
    <t>Observador:  Xavier Bros</t>
  </si>
  <si>
    <t>OBSERVACIÓ DE VARIABLES DES DE L'OBSERVATORI ANYSLLUM, AGER</t>
  </si>
  <si>
    <t>casilla que se</t>
  </si>
  <si>
    <t>autocompleta</t>
  </si>
  <si>
    <t>ANY</t>
  </si>
  <si>
    <t>DIA JULIANO</t>
  </si>
  <si>
    <t>T 350</t>
  </si>
  <si>
    <t>OBS ANYSLLUM-AGER</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</si>
</sst>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quot;N$&quot;#,##0_);\(&quot;N$&quot;#,##0\)"/>
    <numFmt numFmtId="173" formatCode="&quot;N$&quot;#,##0_);[Red]\(&quot;N$&quot;#,##0\)"/>
    <numFmt numFmtId="174" formatCode="&quot;N$&quot;#,##0.00_);\(&quot;N$&quot;#,##0.00\)"/>
    <numFmt numFmtId="175" formatCode="&quot;N$&quot;#,##0.00_);[Red]\(&quot;N$&quot;#,##0.00\)"/>
    <numFmt numFmtId="176" formatCode="_(&quot;N$&quot;* #,##0_);_(&quot;N$&quot;* \(#,##0\);_(&quot;N$&quot;* &quot;-&quot;_);_(@_)"/>
    <numFmt numFmtId="177" formatCode="_(* #,##0_);_(* \(#,##0\);_(* &quot;-&quot;_);_(@_)"/>
    <numFmt numFmtId="178" formatCode="_(&quot;N$&quot;* #,##0.00_);_(&quot;N$&quot;* \(#,##0.00\);_(&quot;N$&quot;* &quot;-&quot;??_);_(@_)"/>
    <numFmt numFmtId="179" formatCode="_(* #,##0.00_);_(* \(#,##0.00\);_(* &quot;-&quot;??_);_(@_)"/>
    <numFmt numFmtId="180" formatCode="#,##0&quot; Pts&quot;;\-#,##0&quot; Pts&quot;"/>
    <numFmt numFmtId="181" formatCode="#,##0&quot; Pts&quot;;[Red]\-#,##0&quot; Pts&quot;"/>
    <numFmt numFmtId="182" formatCode="#,##0.00&quot; Pts&quot;;\-#,##0.00&quot; Pts&quot;"/>
    <numFmt numFmtId="183" formatCode="#,##0.00&quot; Pts&quot;;[Red]\-#,##0.00&quot; Pts&quot;"/>
    <numFmt numFmtId="184" formatCode="0.0"/>
    <numFmt numFmtId="185" formatCode="dd\-mm\-yy"/>
    <numFmt numFmtId="186" formatCode="d\-m\-yy"/>
    <numFmt numFmtId="187" formatCode="0.000"/>
    <numFmt numFmtId="188" formatCode="0.0000"/>
  </numFmts>
  <fonts count="32">
    <font>
      <sz val="10"/>
      <name val="MS Sans Serif"/>
      <family val="0"/>
    </font>
    <font>
      <b/>
      <sz val="10"/>
      <name val="MS Sans Serif"/>
      <family val="0"/>
    </font>
    <font>
      <i/>
      <sz val="10"/>
      <name val="MS Sans Serif"/>
      <family val="0"/>
    </font>
    <font>
      <b/>
      <i/>
      <sz val="10"/>
      <name val="MS Sans Serif"/>
      <family val="0"/>
    </font>
    <font>
      <b/>
      <sz val="8"/>
      <name val="MS Sans Serif"/>
      <family val="0"/>
    </font>
    <font>
      <sz val="8"/>
      <name val="MS Sans Serif"/>
      <family val="0"/>
    </font>
    <font>
      <b/>
      <sz val="12"/>
      <name val="MS Sans Serif"/>
      <family val="0"/>
    </font>
    <font>
      <b/>
      <i/>
      <sz val="14"/>
      <name val="MS Sans Serif"/>
      <family val="0"/>
    </font>
    <font>
      <b/>
      <sz val="24"/>
      <name val="MS Sans Serif"/>
      <family val="0"/>
    </font>
    <font>
      <b/>
      <sz val="7"/>
      <name val="MS Sans Serif"/>
      <family val="0"/>
    </font>
    <font>
      <sz val="8"/>
      <name val="Arial"/>
      <family val="0"/>
    </font>
    <font>
      <sz val="8"/>
      <name val="Tahoma"/>
      <family val="2"/>
    </font>
    <font>
      <b/>
      <sz val="10"/>
      <color indexed="10"/>
      <name val="MS Sans Serif"/>
      <family val="2"/>
    </font>
    <font>
      <b/>
      <sz val="10"/>
      <name val="Arial"/>
      <family val="2"/>
    </font>
    <font>
      <b/>
      <sz val="14"/>
      <name val="Arial"/>
      <family val="2"/>
    </font>
    <font>
      <b/>
      <sz val="12"/>
      <name val="Arial"/>
      <family val="2"/>
    </font>
    <font>
      <b/>
      <sz val="11"/>
      <name val="Arial"/>
      <family val="2"/>
    </font>
    <font>
      <u val="single"/>
      <sz val="10"/>
      <color indexed="12"/>
      <name val="MS Sans Serif"/>
      <family val="0"/>
    </font>
    <font>
      <u val="single"/>
      <sz val="10"/>
      <color indexed="36"/>
      <name val="MS Sans Serif"/>
      <family val="0"/>
    </font>
    <font>
      <sz val="11.5"/>
      <name val="Arial"/>
      <family val="0"/>
    </font>
    <font>
      <sz val="12"/>
      <name val="Arial"/>
      <family val="0"/>
    </font>
    <font>
      <b/>
      <sz val="16.25"/>
      <name val="Arial"/>
      <family val="2"/>
    </font>
    <font>
      <sz val="11"/>
      <name val="Arial"/>
      <family val="2"/>
    </font>
    <font>
      <sz val="10.75"/>
      <name val="Arial"/>
      <family val="2"/>
    </font>
    <font>
      <b/>
      <i/>
      <sz val="14"/>
      <name val="Arial"/>
      <family val="2"/>
    </font>
    <font>
      <sz val="10"/>
      <name val="Arial"/>
      <family val="2"/>
    </font>
    <font>
      <b/>
      <sz val="24"/>
      <name val="Arial"/>
      <family val="2"/>
    </font>
    <font>
      <b/>
      <sz val="14"/>
      <color indexed="10"/>
      <name val="Arial"/>
      <family val="2"/>
    </font>
    <font>
      <b/>
      <sz val="7"/>
      <name val="Arial"/>
      <family val="2"/>
    </font>
    <font>
      <b/>
      <sz val="8"/>
      <name val="Arial"/>
      <family val="2"/>
    </font>
    <font>
      <b/>
      <sz val="8.5"/>
      <name val="MS Sans Serif"/>
      <family val="2"/>
    </font>
    <font>
      <sz val="8.5"/>
      <name val="Arial"/>
      <family val="2"/>
    </font>
  </fonts>
  <fills count="4">
    <fill>
      <patternFill/>
    </fill>
    <fill>
      <patternFill patternType="gray125"/>
    </fill>
    <fill>
      <patternFill patternType="solid">
        <fgColor indexed="9"/>
        <bgColor indexed="64"/>
      </patternFill>
    </fill>
    <fill>
      <patternFill patternType="solid">
        <fgColor indexed="43"/>
        <bgColor indexed="64"/>
      </patternFill>
    </fill>
  </fills>
  <borders count="25">
    <border>
      <left/>
      <right/>
      <top/>
      <bottom/>
      <diagonal/>
    </border>
    <border>
      <left style="thin"/>
      <right style="thin"/>
      <top style="thin"/>
      <bottom>
        <color indexed="63"/>
      </bottom>
    </border>
    <border>
      <left>
        <color indexed="63"/>
      </left>
      <right style="thin"/>
      <top style="thin"/>
      <bottom>
        <color indexed="63"/>
      </bottom>
    </border>
    <border>
      <left style="thin"/>
      <right style="thin"/>
      <top>
        <color indexed="63"/>
      </top>
      <bottom style="thin"/>
    </border>
    <border>
      <left>
        <color indexed="63"/>
      </left>
      <right style="thin"/>
      <top style="thin"/>
      <bottom style="thin"/>
    </border>
    <border>
      <left>
        <color indexed="63"/>
      </left>
      <right style="thin"/>
      <top>
        <color indexed="63"/>
      </top>
      <bottom style="thin"/>
    </border>
    <border>
      <left style="thin"/>
      <right style="thin"/>
      <top style="thin"/>
      <bottom style="thin"/>
    </border>
    <border>
      <left style="thick"/>
      <right>
        <color indexed="63"/>
      </right>
      <top style="thick"/>
      <bottom>
        <color indexed="63"/>
      </bottom>
    </border>
    <border>
      <left>
        <color indexed="63"/>
      </left>
      <right>
        <color indexed="63"/>
      </right>
      <top style="thick"/>
      <bottom>
        <color indexed="63"/>
      </bottom>
    </border>
    <border>
      <left style="thick"/>
      <right style="thin"/>
      <top>
        <color indexed="63"/>
      </top>
      <bottom style="thick"/>
    </border>
    <border>
      <left>
        <color indexed="63"/>
      </left>
      <right style="thin"/>
      <top>
        <color indexed="63"/>
      </top>
      <bottom style="thick"/>
    </border>
    <border>
      <left style="thick"/>
      <right style="thin"/>
      <top style="thick"/>
      <bottom style="thin"/>
    </border>
    <border>
      <left>
        <color indexed="63"/>
      </left>
      <right style="thin"/>
      <top style="thick"/>
      <bottom style="thin"/>
    </border>
    <border>
      <left style="thick"/>
      <right style="thin"/>
      <top>
        <color indexed="63"/>
      </top>
      <bottom style="thin"/>
    </border>
    <border>
      <left style="thick"/>
      <right style="thick"/>
      <top style="thick"/>
      <bottom style="thick"/>
    </border>
    <border>
      <left style="thick"/>
      <right style="thick"/>
      <top style="thick"/>
      <bottom style="thin"/>
    </border>
    <border>
      <left style="thick"/>
      <right style="thick"/>
      <top>
        <color indexed="63"/>
      </top>
      <bottom style="thin"/>
    </border>
    <border>
      <left>
        <color indexed="63"/>
      </left>
      <right style="thin"/>
      <top>
        <color indexed="63"/>
      </top>
      <bottom>
        <color indexed="63"/>
      </bottom>
    </border>
    <border>
      <left>
        <color indexed="63"/>
      </left>
      <right style="thick"/>
      <top style="thick"/>
      <bottom>
        <color indexed="63"/>
      </bottom>
    </border>
    <border>
      <left>
        <color indexed="63"/>
      </left>
      <right style="thick"/>
      <top>
        <color indexed="63"/>
      </top>
      <bottom style="thick"/>
    </border>
    <border>
      <left>
        <color indexed="63"/>
      </left>
      <right style="thick"/>
      <top style="thick"/>
      <bottom style="thin"/>
    </border>
    <border>
      <left>
        <color indexed="63"/>
      </left>
      <right style="thick"/>
      <top>
        <color indexed="63"/>
      </top>
      <bottom style="thin"/>
    </border>
    <border>
      <left style="thick"/>
      <right style="thin"/>
      <top style="thin"/>
      <bottom style="thin"/>
    </border>
    <border>
      <left>
        <color indexed="63"/>
      </left>
      <right style="thick"/>
      <top style="thin"/>
      <bottom style="thin"/>
    </border>
    <border>
      <left>
        <color indexed="63"/>
      </left>
      <right>
        <color indexed="63"/>
      </right>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9" fontId="0" fillId="0" borderId="0" applyFont="0" applyFill="0" applyBorder="0" applyAlignment="0" applyProtection="0"/>
  </cellStyleXfs>
  <cellXfs count="258">
    <xf numFmtId="0" fontId="0" fillId="0" borderId="0" xfId="0" applyAlignment="1">
      <alignment/>
    </xf>
    <xf numFmtId="2" fontId="0" fillId="0" borderId="0" xfId="0" applyNumberFormat="1" applyAlignment="1">
      <alignment/>
    </xf>
    <xf numFmtId="0" fontId="0" fillId="0" borderId="0" xfId="0" applyAlignment="1">
      <alignment horizontal="center"/>
    </xf>
    <xf numFmtId="0" fontId="4" fillId="0" borderId="1" xfId="0" applyFont="1" applyBorder="1" applyAlignment="1">
      <alignment horizontal="center"/>
    </xf>
    <xf numFmtId="0" fontId="4" fillId="0" borderId="0" xfId="0" applyFont="1" applyAlignment="1">
      <alignment horizontal="center"/>
    </xf>
    <xf numFmtId="0" fontId="4" fillId="0" borderId="2" xfId="0" applyFont="1" applyBorder="1" applyAlignment="1">
      <alignment horizontal="center"/>
    </xf>
    <xf numFmtId="0" fontId="4" fillId="0" borderId="0" xfId="0" applyFont="1" applyAlignment="1">
      <alignment/>
    </xf>
    <xf numFmtId="2" fontId="4" fillId="0" borderId="0" xfId="0" applyNumberFormat="1" applyFont="1" applyAlignment="1">
      <alignment/>
    </xf>
    <xf numFmtId="0" fontId="4" fillId="0" borderId="3" xfId="0" applyFont="1" applyBorder="1" applyAlignment="1">
      <alignment horizontal="center"/>
    </xf>
    <xf numFmtId="0" fontId="4" fillId="0" borderId="4" xfId="0" applyFont="1" applyBorder="1" applyAlignment="1" quotePrefix="1">
      <alignment horizontal="center"/>
    </xf>
    <xf numFmtId="0" fontId="4" fillId="0" borderId="4" xfId="0" applyFont="1" applyBorder="1" applyAlignment="1">
      <alignment horizontal="center"/>
    </xf>
    <xf numFmtId="0" fontId="4" fillId="0" borderId="5" xfId="0" applyFont="1" applyBorder="1" applyAlignment="1">
      <alignment horizontal="center"/>
    </xf>
    <xf numFmtId="0" fontId="0" fillId="0" borderId="6" xfId="0" applyBorder="1" applyAlignment="1">
      <alignment/>
    </xf>
    <xf numFmtId="0" fontId="0" fillId="0" borderId="4" xfId="0" applyBorder="1" applyAlignment="1">
      <alignment/>
    </xf>
    <xf numFmtId="0" fontId="0" fillId="0" borderId="3" xfId="0" applyBorder="1" applyAlignment="1">
      <alignment/>
    </xf>
    <xf numFmtId="0" fontId="0" fillId="0" borderId="5" xfId="0" applyBorder="1" applyAlignment="1">
      <alignment/>
    </xf>
    <xf numFmtId="14" fontId="0" fillId="0" borderId="5" xfId="0" applyNumberFormat="1" applyBorder="1" applyAlignment="1">
      <alignment/>
    </xf>
    <xf numFmtId="0" fontId="0" fillId="0" borderId="4" xfId="0" applyBorder="1" applyAlignment="1" quotePrefix="1">
      <alignment horizontal="center"/>
    </xf>
    <xf numFmtId="2" fontId="0" fillId="0" borderId="4" xfId="0" applyNumberFormat="1" applyBorder="1" applyAlignment="1" quotePrefix="1">
      <alignment horizontal="centerContinuous"/>
    </xf>
    <xf numFmtId="0" fontId="0" fillId="0" borderId="4" xfId="0" applyBorder="1" applyAlignment="1">
      <alignment horizontal="centerContinuous"/>
    </xf>
    <xf numFmtId="2" fontId="0" fillId="0" borderId="6" xfId="0" applyNumberFormat="1" applyBorder="1" applyAlignment="1" quotePrefix="1">
      <alignment horizontal="center"/>
    </xf>
    <xf numFmtId="2" fontId="4" fillId="0" borderId="7" xfId="0" applyNumberFormat="1" applyFont="1" applyBorder="1" applyAlignment="1">
      <alignment horizontal="centerContinuous"/>
    </xf>
    <xf numFmtId="0" fontId="4" fillId="0" borderId="8" xfId="0" applyFont="1" applyBorder="1" applyAlignment="1">
      <alignment horizontal="centerContinuous"/>
    </xf>
    <xf numFmtId="2" fontId="4" fillId="0" borderId="9" xfId="0" applyNumberFormat="1" applyFont="1" applyBorder="1" applyAlignment="1" quotePrefix="1">
      <alignment horizontal="center"/>
    </xf>
    <xf numFmtId="0" fontId="4" fillId="0" borderId="10" xfId="0" applyFont="1" applyBorder="1" applyAlignment="1">
      <alignment horizontal="center"/>
    </xf>
    <xf numFmtId="2" fontId="0" fillId="0" borderId="11" xfId="0" applyNumberFormat="1" applyBorder="1" applyAlignment="1">
      <alignment/>
    </xf>
    <xf numFmtId="0" fontId="0" fillId="0" borderId="12" xfId="0" applyBorder="1" applyAlignment="1">
      <alignment/>
    </xf>
    <xf numFmtId="2" fontId="0" fillId="0" borderId="13" xfId="0" applyNumberFormat="1" applyBorder="1" applyAlignment="1">
      <alignment/>
    </xf>
    <xf numFmtId="2" fontId="4" fillId="0" borderId="14" xfId="0" applyNumberFormat="1" applyFont="1" applyBorder="1" applyAlignment="1">
      <alignment horizontal="center"/>
    </xf>
    <xf numFmtId="2" fontId="0" fillId="0" borderId="15" xfId="0" applyNumberFormat="1" applyBorder="1" applyAlignment="1">
      <alignment/>
    </xf>
    <xf numFmtId="2" fontId="0" fillId="0" borderId="16" xfId="0" applyNumberFormat="1" applyBorder="1" applyAlignment="1">
      <alignment/>
    </xf>
    <xf numFmtId="2" fontId="4" fillId="0" borderId="6" xfId="0" applyNumberFormat="1" applyFont="1" applyBorder="1" applyAlignment="1">
      <alignment horizontal="center"/>
    </xf>
    <xf numFmtId="2" fontId="1" fillId="0" borderId="3" xfId="0" applyNumberFormat="1" applyFont="1" applyBorder="1" applyAlignment="1">
      <alignment/>
    </xf>
    <xf numFmtId="0" fontId="5" fillId="0" borderId="0" xfId="0" applyFont="1" applyAlignment="1">
      <alignment/>
    </xf>
    <xf numFmtId="0" fontId="4" fillId="0" borderId="0" xfId="0" applyFont="1" applyAlignment="1" quotePrefix="1">
      <alignment horizontal="left"/>
    </xf>
    <xf numFmtId="0" fontId="7" fillId="0" borderId="0" xfId="0" applyFont="1" applyAlignment="1" quotePrefix="1">
      <alignment horizontal="left"/>
    </xf>
    <xf numFmtId="0" fontId="8" fillId="0" borderId="0" xfId="0" applyFont="1" applyAlignment="1" quotePrefix="1">
      <alignment horizontal="left"/>
    </xf>
    <xf numFmtId="0" fontId="0" fillId="0" borderId="17" xfId="0" applyBorder="1" applyAlignment="1" quotePrefix="1">
      <alignment horizontal="center"/>
    </xf>
    <xf numFmtId="0" fontId="9" fillId="0" borderId="0" xfId="0" applyFont="1" applyAlignment="1" quotePrefix="1">
      <alignment horizontal="left"/>
    </xf>
    <xf numFmtId="0" fontId="1" fillId="0" borderId="0" xfId="0" applyFont="1" applyAlignment="1" quotePrefix="1">
      <alignment horizontal="left"/>
    </xf>
    <xf numFmtId="2" fontId="4" fillId="0" borderId="0" xfId="0" applyNumberFormat="1" applyFont="1" applyAlignment="1">
      <alignment horizontal="center"/>
    </xf>
    <xf numFmtId="0" fontId="6" fillId="0" borderId="0" xfId="0" applyFont="1" applyAlignment="1" quotePrefix="1">
      <alignment horizontal="left"/>
    </xf>
    <xf numFmtId="2" fontId="0" fillId="0" borderId="4" xfId="0" applyNumberFormat="1" applyBorder="1" applyAlignment="1">
      <alignment horizontal="centerContinuous"/>
    </xf>
    <xf numFmtId="2" fontId="4" fillId="0" borderId="18" xfId="0" applyNumberFormat="1" applyFont="1" applyBorder="1" applyAlignment="1">
      <alignment horizontal="centerContinuous"/>
    </xf>
    <xf numFmtId="2" fontId="4" fillId="0" borderId="19" xfId="0" applyNumberFormat="1" applyFont="1" applyBorder="1" applyAlignment="1">
      <alignment horizontal="center"/>
    </xf>
    <xf numFmtId="2" fontId="0" fillId="0" borderId="20" xfId="0" applyNumberFormat="1" applyBorder="1" applyAlignment="1">
      <alignment/>
    </xf>
    <xf numFmtId="2" fontId="0" fillId="0" borderId="21" xfId="0" applyNumberFormat="1" applyBorder="1" applyAlignment="1">
      <alignment/>
    </xf>
    <xf numFmtId="2" fontId="5" fillId="0" borderId="0" xfId="0" applyNumberFormat="1" applyFont="1" applyAlignment="1">
      <alignment/>
    </xf>
    <xf numFmtId="16" fontId="0" fillId="0" borderId="5" xfId="0" applyNumberFormat="1" applyBorder="1" applyAlignment="1" quotePrefix="1">
      <alignment horizontal="left"/>
    </xf>
    <xf numFmtId="0" fontId="0" fillId="0" borderId="5" xfId="0" applyBorder="1" applyAlignment="1" quotePrefix="1">
      <alignment horizontal="left"/>
    </xf>
    <xf numFmtId="0" fontId="0" fillId="0" borderId="5" xfId="0" applyBorder="1" applyAlignment="1">
      <alignment horizontal="left"/>
    </xf>
    <xf numFmtId="2" fontId="3" fillId="0" borderId="3" xfId="0" applyNumberFormat="1" applyFont="1" applyBorder="1" applyAlignment="1">
      <alignment/>
    </xf>
    <xf numFmtId="0" fontId="1" fillId="0" borderId="0" xfId="0" applyFont="1" applyAlignment="1">
      <alignment/>
    </xf>
    <xf numFmtId="2" fontId="1" fillId="0" borderId="0" xfId="0" applyNumberFormat="1" applyFont="1" applyAlignment="1">
      <alignment/>
    </xf>
    <xf numFmtId="2" fontId="1" fillId="0" borderId="17" xfId="0" applyNumberFormat="1" applyFont="1" applyBorder="1" applyAlignment="1" quotePrefix="1">
      <alignment horizontal="center"/>
    </xf>
    <xf numFmtId="2" fontId="1" fillId="0" borderId="6" xfId="0" applyNumberFormat="1" applyFont="1" applyBorder="1" applyAlignment="1">
      <alignment/>
    </xf>
    <xf numFmtId="0" fontId="1" fillId="0" borderId="0" xfId="0" applyFont="1" applyAlignment="1">
      <alignment/>
    </xf>
    <xf numFmtId="16" fontId="0" fillId="0" borderId="5" xfId="0" applyNumberFormat="1" applyBorder="1" applyAlignment="1">
      <alignment horizontal="left"/>
    </xf>
    <xf numFmtId="0" fontId="0" fillId="0" borderId="0" xfId="0" applyBorder="1" applyAlignment="1">
      <alignment/>
    </xf>
    <xf numFmtId="0" fontId="0" fillId="0" borderId="0" xfId="0" applyBorder="1" applyAlignment="1" quotePrefix="1">
      <alignment horizontal="center"/>
    </xf>
    <xf numFmtId="0" fontId="0" fillId="0" borderId="0" xfId="0" applyBorder="1" applyAlignment="1">
      <alignment horizontal="center"/>
    </xf>
    <xf numFmtId="184" fontId="0" fillId="0" borderId="0" xfId="0" applyNumberFormat="1" applyAlignment="1">
      <alignment/>
    </xf>
    <xf numFmtId="184" fontId="0" fillId="0" borderId="0" xfId="0" applyNumberFormat="1" applyAlignment="1">
      <alignment horizontal="center"/>
    </xf>
    <xf numFmtId="184" fontId="0" fillId="0" borderId="4" xfId="0" applyNumberFormat="1" applyBorder="1" applyAlignment="1" quotePrefix="1">
      <alignment horizontal="center"/>
    </xf>
    <xf numFmtId="184" fontId="4" fillId="0" borderId="0" xfId="0" applyNumberFormat="1" applyFont="1" applyAlignment="1">
      <alignment horizontal="center"/>
    </xf>
    <xf numFmtId="184" fontId="4" fillId="0" borderId="4" xfId="0" applyNumberFormat="1" applyFont="1" applyBorder="1" applyAlignment="1">
      <alignment horizontal="center"/>
    </xf>
    <xf numFmtId="184" fontId="0" fillId="0" borderId="4" xfId="0" applyNumberFormat="1" applyBorder="1" applyAlignment="1">
      <alignment horizontal="center"/>
    </xf>
    <xf numFmtId="184" fontId="0" fillId="0" borderId="5" xfId="0" applyNumberFormat="1" applyBorder="1" applyAlignment="1" quotePrefix="1">
      <alignment horizontal="center"/>
    </xf>
    <xf numFmtId="184" fontId="0" fillId="0" borderId="5" xfId="0" applyNumberFormat="1" applyBorder="1" applyAlignment="1">
      <alignment horizontal="center"/>
    </xf>
    <xf numFmtId="184" fontId="5" fillId="0" borderId="0" xfId="0" applyNumberFormat="1" applyFont="1" applyAlignment="1">
      <alignment/>
    </xf>
    <xf numFmtId="184" fontId="4" fillId="0" borderId="0" xfId="0" applyNumberFormat="1" applyFont="1" applyAlignment="1">
      <alignment/>
    </xf>
    <xf numFmtId="0" fontId="0" fillId="0" borderId="0" xfId="0" applyFill="1" applyBorder="1" applyAlignment="1">
      <alignment horizontal="center"/>
    </xf>
    <xf numFmtId="0" fontId="0" fillId="0" borderId="0" xfId="0" applyFill="1" applyBorder="1" applyAlignment="1" quotePrefix="1">
      <alignment horizontal="center"/>
    </xf>
    <xf numFmtId="184" fontId="0" fillId="0" borderId="0" xfId="0" applyNumberFormat="1" applyFill="1" applyBorder="1" applyAlignment="1" quotePrefix="1">
      <alignment horizontal="center"/>
    </xf>
    <xf numFmtId="184" fontId="0" fillId="0" borderId="0" xfId="0" applyNumberFormat="1" applyFill="1" applyBorder="1" applyAlignment="1">
      <alignment horizontal="center"/>
    </xf>
    <xf numFmtId="184" fontId="0" fillId="0" borderId="0" xfId="0" applyNumberFormat="1" applyBorder="1" applyAlignment="1">
      <alignment horizontal="center"/>
    </xf>
    <xf numFmtId="0" fontId="0" fillId="0" borderId="0" xfId="0" applyFill="1" applyBorder="1" applyAlignment="1">
      <alignment/>
    </xf>
    <xf numFmtId="17" fontId="0" fillId="0" borderId="5" xfId="0" applyNumberFormat="1" applyBorder="1" applyAlignment="1" quotePrefix="1">
      <alignment horizontal="left"/>
    </xf>
    <xf numFmtId="17" fontId="0" fillId="0" borderId="5" xfId="0" applyNumberFormat="1" applyBorder="1" applyAlignment="1">
      <alignment horizontal="left"/>
    </xf>
    <xf numFmtId="2" fontId="12" fillId="0" borderId="3" xfId="0" applyNumberFormat="1" applyFont="1" applyBorder="1" applyAlignment="1">
      <alignment/>
    </xf>
    <xf numFmtId="2" fontId="1" fillId="0" borderId="3" xfId="0" applyNumberFormat="1" applyFont="1" applyBorder="1" applyAlignment="1">
      <alignment/>
    </xf>
    <xf numFmtId="0" fontId="1" fillId="0" borderId="6" xfId="0" applyFont="1" applyBorder="1" applyAlignment="1">
      <alignment/>
    </xf>
    <xf numFmtId="0" fontId="12" fillId="0" borderId="5" xfId="0" applyFont="1" applyBorder="1" applyAlignment="1">
      <alignment/>
    </xf>
    <xf numFmtId="184" fontId="12" fillId="0" borderId="3" xfId="0" applyNumberFormat="1" applyFont="1" applyBorder="1" applyAlignment="1">
      <alignment/>
    </xf>
    <xf numFmtId="0" fontId="1" fillId="0" borderId="0" xfId="0" applyFont="1" applyAlignment="1">
      <alignment/>
    </xf>
    <xf numFmtId="0" fontId="1" fillId="0" borderId="0" xfId="0" applyFont="1" applyAlignment="1">
      <alignment horizontal="center"/>
    </xf>
    <xf numFmtId="185" fontId="0" fillId="0" borderId="0" xfId="0" applyNumberFormat="1" applyFont="1" applyAlignment="1">
      <alignment/>
    </xf>
    <xf numFmtId="185" fontId="0" fillId="0" borderId="0" xfId="0" applyNumberFormat="1" applyFont="1" applyBorder="1" applyAlignment="1">
      <alignment/>
    </xf>
    <xf numFmtId="185" fontId="0" fillId="0" borderId="0" xfId="0" applyNumberFormat="1" applyFont="1" applyFill="1" applyBorder="1" applyAlignment="1">
      <alignment/>
    </xf>
    <xf numFmtId="185" fontId="0" fillId="0" borderId="0" xfId="0" applyNumberFormat="1" applyFont="1" applyBorder="1" applyAlignment="1">
      <alignment horizontal="right"/>
    </xf>
    <xf numFmtId="185" fontId="0" fillId="0" borderId="0" xfId="0" applyNumberFormat="1" applyFont="1" applyFill="1" applyBorder="1" applyAlignment="1">
      <alignment horizontal="right"/>
    </xf>
    <xf numFmtId="2" fontId="3" fillId="0" borderId="0" xfId="0" applyNumberFormat="1" applyFont="1" applyAlignment="1">
      <alignment/>
    </xf>
    <xf numFmtId="2" fontId="3" fillId="0" borderId="0" xfId="0" applyNumberFormat="1" applyFont="1" applyBorder="1" applyAlignment="1">
      <alignment/>
    </xf>
    <xf numFmtId="2" fontId="3" fillId="0" borderId="0" xfId="0" applyNumberFormat="1" applyFont="1" applyFill="1" applyBorder="1" applyAlignment="1">
      <alignment/>
    </xf>
    <xf numFmtId="2" fontId="3" fillId="0" borderId="0" xfId="0" applyNumberFormat="1" applyFont="1" applyBorder="1" applyAlignment="1">
      <alignment horizontal="right"/>
    </xf>
    <xf numFmtId="0" fontId="3" fillId="0" borderId="0" xfId="0" applyFont="1" applyAlignment="1">
      <alignment/>
    </xf>
    <xf numFmtId="2" fontId="0" fillId="0" borderId="0" xfId="0" applyNumberFormat="1" applyFont="1" applyAlignment="1">
      <alignment/>
    </xf>
    <xf numFmtId="2" fontId="0" fillId="0" borderId="0" xfId="0" applyNumberFormat="1" applyFont="1" applyBorder="1" applyAlignment="1">
      <alignment/>
    </xf>
    <xf numFmtId="2" fontId="0" fillId="0" borderId="0" xfId="0" applyNumberFormat="1" applyFont="1" applyFill="1" applyBorder="1" applyAlignment="1">
      <alignment/>
    </xf>
    <xf numFmtId="20" fontId="0" fillId="0" borderId="0" xfId="0" applyNumberFormat="1" applyAlignment="1">
      <alignment/>
    </xf>
    <xf numFmtId="20" fontId="0" fillId="0" borderId="0" xfId="0" applyNumberFormat="1" applyAlignment="1">
      <alignment horizontal="center"/>
    </xf>
    <xf numFmtId="20" fontId="4" fillId="0" borderId="1" xfId="0" applyNumberFormat="1" applyFont="1" applyBorder="1" applyAlignment="1">
      <alignment horizontal="center"/>
    </xf>
    <xf numFmtId="20" fontId="4" fillId="0" borderId="5" xfId="0" applyNumberFormat="1" applyFont="1" applyBorder="1" applyAlignment="1">
      <alignment horizontal="center"/>
    </xf>
    <xf numFmtId="20" fontId="0" fillId="0" borderId="4" xfId="0" applyNumberFormat="1" applyBorder="1" applyAlignment="1">
      <alignment/>
    </xf>
    <xf numFmtId="20" fontId="0" fillId="0" borderId="5" xfId="0" applyNumberFormat="1" applyBorder="1" applyAlignment="1" quotePrefix="1">
      <alignment horizontal="left"/>
    </xf>
    <xf numFmtId="20" fontId="0" fillId="0" borderId="5" xfId="0" applyNumberFormat="1" applyBorder="1" applyAlignment="1">
      <alignment horizontal="left"/>
    </xf>
    <xf numFmtId="20" fontId="0" fillId="0" borderId="5" xfId="0" applyNumberFormat="1" applyBorder="1" applyAlignment="1">
      <alignment/>
    </xf>
    <xf numFmtId="20" fontId="5" fillId="0" borderId="0" xfId="0" applyNumberFormat="1" applyFont="1" applyAlignment="1">
      <alignment/>
    </xf>
    <xf numFmtId="20" fontId="4" fillId="0" borderId="0" xfId="0" applyNumberFormat="1" applyFont="1" applyAlignment="1">
      <alignment/>
    </xf>
    <xf numFmtId="20" fontId="0" fillId="0" borderId="17" xfId="0" applyNumberFormat="1" applyBorder="1" applyAlignment="1" quotePrefix="1">
      <alignment horizontal="center"/>
    </xf>
    <xf numFmtId="20" fontId="4" fillId="0" borderId="2" xfId="0" applyNumberFormat="1" applyFont="1" applyBorder="1" applyAlignment="1">
      <alignment horizontal="center"/>
    </xf>
    <xf numFmtId="14" fontId="0" fillId="0" borderId="0" xfId="0" applyNumberFormat="1" applyAlignment="1">
      <alignment/>
    </xf>
    <xf numFmtId="2" fontId="12" fillId="0" borderId="3" xfId="0" applyNumberFormat="1" applyFont="1" applyBorder="1" applyAlignment="1">
      <alignment horizontal="right"/>
    </xf>
    <xf numFmtId="0" fontId="1" fillId="0" borderId="3" xfId="0" applyFont="1" applyBorder="1" applyAlignment="1">
      <alignment/>
    </xf>
    <xf numFmtId="0" fontId="7" fillId="2" borderId="0" xfId="0" applyFont="1" applyFill="1" applyAlignment="1" quotePrefix="1">
      <alignment horizontal="left"/>
    </xf>
    <xf numFmtId="0" fontId="24" fillId="2" borderId="0" xfId="0" applyFont="1" applyFill="1" applyAlignment="1" quotePrefix="1">
      <alignment horizontal="left"/>
    </xf>
    <xf numFmtId="0" fontId="0" fillId="2" borderId="0" xfId="0" applyFill="1" applyAlignment="1">
      <alignment/>
    </xf>
    <xf numFmtId="0" fontId="25" fillId="2" borderId="0" xfId="0" applyFont="1" applyFill="1" applyAlignment="1">
      <alignment horizontal="right"/>
    </xf>
    <xf numFmtId="0" fontId="25" fillId="2" borderId="0" xfId="0" applyFont="1" applyFill="1" applyAlignment="1">
      <alignment horizontal="right"/>
    </xf>
    <xf numFmtId="2" fontId="25" fillId="2" borderId="0" xfId="0" applyNumberFormat="1" applyFont="1" applyFill="1" applyAlignment="1">
      <alignment horizontal="right"/>
    </xf>
    <xf numFmtId="0" fontId="13" fillId="2" borderId="0" xfId="0" applyFont="1" applyFill="1" applyAlignment="1">
      <alignment horizontal="center"/>
    </xf>
    <xf numFmtId="0" fontId="1" fillId="2" borderId="0" xfId="0" applyFont="1" applyFill="1" applyAlignment="1">
      <alignment/>
    </xf>
    <xf numFmtId="0" fontId="8" fillId="2" borderId="0" xfId="0" applyFont="1" applyFill="1" applyAlignment="1" quotePrefix="1">
      <alignment horizontal="left"/>
    </xf>
    <xf numFmtId="0" fontId="26" fillId="2" borderId="0" xfId="0" applyFont="1" applyFill="1" applyAlignment="1" quotePrefix="1">
      <alignment horizontal="left"/>
    </xf>
    <xf numFmtId="0" fontId="13" fillId="2" borderId="0" xfId="0" applyFont="1" applyFill="1" applyAlignment="1">
      <alignment horizontal="left"/>
    </xf>
    <xf numFmtId="0" fontId="13" fillId="2" borderId="0" xfId="0" applyFont="1" applyFill="1" applyAlignment="1">
      <alignment/>
    </xf>
    <xf numFmtId="0" fontId="6" fillId="2" borderId="0" xfId="0" applyFont="1" applyFill="1" applyAlignment="1" quotePrefix="1">
      <alignment horizontal="left"/>
    </xf>
    <xf numFmtId="0" fontId="15" fillId="2" borderId="0" xfId="0" applyFont="1" applyFill="1" applyAlignment="1" quotePrefix="1">
      <alignment horizontal="left"/>
    </xf>
    <xf numFmtId="0" fontId="27" fillId="2" borderId="0" xfId="0" applyFont="1" applyFill="1" applyAlignment="1">
      <alignment/>
    </xf>
    <xf numFmtId="2" fontId="1" fillId="2" borderId="0" xfId="0" applyNumberFormat="1" applyFont="1" applyFill="1" applyAlignment="1">
      <alignment/>
    </xf>
    <xf numFmtId="0" fontId="0" fillId="2" borderId="0" xfId="0" applyFill="1" applyAlignment="1">
      <alignment horizontal="center"/>
    </xf>
    <xf numFmtId="0" fontId="9" fillId="2" borderId="0" xfId="0" applyFont="1" applyFill="1" applyBorder="1" applyAlignment="1" quotePrefix="1">
      <alignment horizontal="left"/>
    </xf>
    <xf numFmtId="0" fontId="28" fillId="2" borderId="0" xfId="0" applyFont="1" applyFill="1" applyBorder="1" applyAlignment="1" quotePrefix="1">
      <alignment horizontal="left"/>
    </xf>
    <xf numFmtId="0" fontId="0" fillId="2" borderId="0" xfId="0" applyFill="1" applyBorder="1" applyAlignment="1">
      <alignment/>
    </xf>
    <xf numFmtId="0" fontId="0" fillId="2" borderId="0" xfId="0" applyFill="1" applyBorder="1" applyAlignment="1">
      <alignment horizontal="center"/>
    </xf>
    <xf numFmtId="0" fontId="25" fillId="2" borderId="0" xfId="0" applyFont="1" applyFill="1" applyBorder="1" applyAlignment="1" quotePrefix="1">
      <alignment horizontal="right"/>
    </xf>
    <xf numFmtId="0" fontId="0" fillId="2" borderId="0" xfId="0" applyFill="1" applyBorder="1" applyAlignment="1" quotePrefix="1">
      <alignment horizontal="center"/>
    </xf>
    <xf numFmtId="2" fontId="25" fillId="2" borderId="0" xfId="0" applyNumberFormat="1" applyFont="1" applyFill="1" applyBorder="1" applyAlignment="1" quotePrefix="1">
      <alignment horizontal="right"/>
    </xf>
    <xf numFmtId="0" fontId="25" fillId="2" borderId="0" xfId="0" applyFont="1" applyFill="1" applyBorder="1" applyAlignment="1">
      <alignment horizontal="right"/>
    </xf>
    <xf numFmtId="0" fontId="25" fillId="2" borderId="0" xfId="0" applyFont="1" applyFill="1" applyBorder="1" applyAlignment="1">
      <alignment horizontal="right"/>
    </xf>
    <xf numFmtId="2" fontId="25" fillId="2" borderId="0" xfId="0" applyNumberFormat="1" applyFont="1" applyFill="1" applyBorder="1" applyAlignment="1">
      <alignment horizontal="right"/>
    </xf>
    <xf numFmtId="0" fontId="13" fillId="2" borderId="0" xfId="0" applyFont="1" applyFill="1" applyBorder="1" applyAlignment="1" quotePrefix="1">
      <alignment horizontal="center"/>
    </xf>
    <xf numFmtId="2" fontId="1" fillId="2" borderId="0" xfId="0" applyNumberFormat="1" applyFont="1" applyFill="1" applyBorder="1" applyAlignment="1" quotePrefix="1">
      <alignment horizontal="center"/>
    </xf>
    <xf numFmtId="2" fontId="4" fillId="2" borderId="0" xfId="0" applyNumberFormat="1" applyFont="1" applyFill="1" applyAlignment="1">
      <alignment/>
    </xf>
    <xf numFmtId="2" fontId="4" fillId="2" borderId="0" xfId="0" applyNumberFormat="1" applyFont="1" applyFill="1" applyAlignment="1">
      <alignment horizontal="center"/>
    </xf>
    <xf numFmtId="0" fontId="4" fillId="3" borderId="1" xfId="0" applyFont="1" applyFill="1" applyBorder="1" applyAlignment="1">
      <alignment horizontal="left"/>
    </xf>
    <xf numFmtId="0" fontId="29" fillId="2" borderId="0" xfId="0" applyFont="1" applyFill="1" applyBorder="1" applyAlignment="1">
      <alignment horizontal="center"/>
    </xf>
    <xf numFmtId="0" fontId="4" fillId="2" borderId="0" xfId="0" applyFont="1" applyFill="1" applyAlignment="1">
      <alignment horizontal="center"/>
    </xf>
    <xf numFmtId="0" fontId="29" fillId="3" borderId="1" xfId="0" applyFont="1" applyFill="1" applyBorder="1" applyAlignment="1">
      <alignment horizontal="right"/>
    </xf>
    <xf numFmtId="0" fontId="4" fillId="2" borderId="0" xfId="0" applyFont="1" applyFill="1" applyAlignment="1">
      <alignment/>
    </xf>
    <xf numFmtId="2" fontId="30" fillId="2" borderId="0" xfId="0" applyNumberFormat="1" applyFont="1" applyFill="1" applyAlignment="1">
      <alignment horizontal="right"/>
    </xf>
    <xf numFmtId="0" fontId="30" fillId="2" borderId="0" xfId="0" applyFont="1" applyFill="1" applyAlignment="1">
      <alignment horizontal="center"/>
    </xf>
    <xf numFmtId="0" fontId="4" fillId="3" borderId="3" xfId="0" applyFont="1" applyFill="1" applyBorder="1" applyAlignment="1">
      <alignment horizontal="left"/>
    </xf>
    <xf numFmtId="0" fontId="4" fillId="3" borderId="4" xfId="0" applyFont="1" applyFill="1" applyBorder="1" applyAlignment="1" quotePrefix="1">
      <alignment horizontal="center"/>
    </xf>
    <xf numFmtId="0" fontId="4" fillId="3" borderId="4" xfId="0" applyFont="1" applyFill="1" applyBorder="1" applyAlignment="1">
      <alignment horizontal="center"/>
    </xf>
    <xf numFmtId="0" fontId="29" fillId="3" borderId="5" xfId="0" applyFont="1" applyFill="1" applyBorder="1" applyAlignment="1">
      <alignment horizontal="right"/>
    </xf>
    <xf numFmtId="0" fontId="4" fillId="3" borderId="6" xfId="0" applyFont="1" applyFill="1" applyBorder="1" applyAlignment="1">
      <alignment/>
    </xf>
    <xf numFmtId="2" fontId="30" fillId="3" borderId="9" xfId="0" applyNumberFormat="1" applyFont="1" applyFill="1" applyBorder="1" applyAlignment="1" quotePrefix="1">
      <alignment horizontal="right"/>
    </xf>
    <xf numFmtId="0" fontId="30" fillId="3" borderId="10" xfId="0" applyFont="1" applyFill="1" applyBorder="1" applyAlignment="1">
      <alignment horizontal="right"/>
    </xf>
    <xf numFmtId="0" fontId="31" fillId="3" borderId="10" xfId="0" applyFont="1" applyFill="1" applyBorder="1" applyAlignment="1">
      <alignment horizontal="right"/>
    </xf>
    <xf numFmtId="2" fontId="30" fillId="3" borderId="19" xfId="0" applyNumberFormat="1" applyFont="1" applyFill="1" applyBorder="1" applyAlignment="1">
      <alignment horizontal="right"/>
    </xf>
    <xf numFmtId="2" fontId="30" fillId="3" borderId="14" xfId="0" applyNumberFormat="1" applyFont="1" applyFill="1" applyBorder="1" applyAlignment="1">
      <alignment horizontal="right"/>
    </xf>
    <xf numFmtId="0" fontId="30" fillId="3" borderId="4" xfId="0" applyFont="1" applyFill="1" applyBorder="1" applyAlignment="1">
      <alignment horizontal="center"/>
    </xf>
    <xf numFmtId="2" fontId="4" fillId="2" borderId="6" xfId="0" applyNumberFormat="1" applyFont="1" applyFill="1" applyBorder="1" applyAlignment="1">
      <alignment horizontal="center"/>
    </xf>
    <xf numFmtId="0" fontId="13" fillId="0" borderId="4" xfId="0" applyFont="1" applyBorder="1" applyAlignment="1">
      <alignment/>
    </xf>
    <xf numFmtId="14" fontId="0" fillId="0" borderId="4" xfId="0" applyNumberFormat="1" applyBorder="1" applyAlignment="1">
      <alignment/>
    </xf>
    <xf numFmtId="20" fontId="25" fillId="0" borderId="4" xfId="0" applyNumberFormat="1" applyFont="1" applyBorder="1" applyAlignment="1">
      <alignment horizontal="right"/>
    </xf>
    <xf numFmtId="2" fontId="25" fillId="0" borderId="22" xfId="0" applyNumberFormat="1" applyFont="1" applyBorder="1" applyAlignment="1">
      <alignment horizontal="right"/>
    </xf>
    <xf numFmtId="0" fontId="25" fillId="0" borderId="4" xfId="0" applyFont="1" applyBorder="1" applyAlignment="1">
      <alignment horizontal="right"/>
    </xf>
    <xf numFmtId="0" fontId="25" fillId="2" borderId="5" xfId="0" applyFont="1" applyFill="1" applyBorder="1" applyAlignment="1">
      <alignment horizontal="right"/>
    </xf>
    <xf numFmtId="2" fontId="25" fillId="0" borderId="23" xfId="0" applyNumberFormat="1" applyFont="1" applyBorder="1" applyAlignment="1">
      <alignment horizontal="right"/>
    </xf>
    <xf numFmtId="0" fontId="0" fillId="0" borderId="4" xfId="0" applyBorder="1" applyAlignment="1">
      <alignment horizontal="center"/>
    </xf>
    <xf numFmtId="0" fontId="13" fillId="0" borderId="4" xfId="0" applyFont="1" applyBorder="1" applyAlignment="1">
      <alignment horizontal="center"/>
    </xf>
    <xf numFmtId="0" fontId="0" fillId="2" borderId="4" xfId="0" applyFill="1" applyBorder="1" applyAlignment="1">
      <alignment/>
    </xf>
    <xf numFmtId="188" fontId="5" fillId="0" borderId="6" xfId="0" applyNumberFormat="1" applyFont="1" applyBorder="1" applyAlignment="1">
      <alignment horizontal="center"/>
    </xf>
    <xf numFmtId="2" fontId="25" fillId="2" borderId="16" xfId="0" applyNumberFormat="1" applyFont="1" applyFill="1" applyBorder="1" applyAlignment="1">
      <alignment horizontal="right"/>
    </xf>
    <xf numFmtId="2" fontId="25" fillId="2" borderId="22" xfId="0" applyNumberFormat="1" applyFont="1" applyFill="1" applyBorder="1" applyAlignment="1">
      <alignment horizontal="right"/>
    </xf>
    <xf numFmtId="0" fontId="25" fillId="2" borderId="4" xfId="0" applyFont="1" applyFill="1" applyBorder="1" applyAlignment="1">
      <alignment horizontal="right"/>
    </xf>
    <xf numFmtId="2" fontId="25" fillId="2" borderId="23" xfId="0" applyNumberFormat="1" applyFont="1" applyFill="1" applyBorder="1" applyAlignment="1">
      <alignment horizontal="right"/>
    </xf>
    <xf numFmtId="0" fontId="13" fillId="2" borderId="4" xfId="0" applyFont="1" applyFill="1" applyBorder="1" applyAlignment="1">
      <alignment horizontal="center"/>
    </xf>
    <xf numFmtId="2" fontId="1" fillId="2" borderId="6" xfId="0" applyNumberFormat="1" applyFont="1" applyFill="1" applyBorder="1" applyAlignment="1">
      <alignment/>
    </xf>
    <xf numFmtId="0" fontId="0" fillId="2" borderId="4" xfId="0" applyFill="1" applyBorder="1" applyAlignment="1" quotePrefix="1">
      <alignment horizontal="center"/>
    </xf>
    <xf numFmtId="2" fontId="1" fillId="0" borderId="6" xfId="0" applyNumberFormat="1" applyFont="1" applyBorder="1" applyAlignment="1">
      <alignment/>
    </xf>
    <xf numFmtId="0" fontId="13" fillId="2" borderId="3" xfId="0" applyFont="1" applyFill="1" applyBorder="1" applyAlignment="1">
      <alignment horizontal="left"/>
    </xf>
    <xf numFmtId="20" fontId="25" fillId="2" borderId="5" xfId="0" applyNumberFormat="1" applyFont="1" applyFill="1" applyBorder="1" applyAlignment="1">
      <alignment/>
    </xf>
    <xf numFmtId="2" fontId="0" fillId="2" borderId="13" xfId="0" applyNumberFormat="1" applyFont="1" applyFill="1" applyBorder="1" applyAlignment="1" quotePrefix="1">
      <alignment horizontal="right"/>
    </xf>
    <xf numFmtId="0" fontId="5" fillId="2" borderId="5" xfId="0" applyFont="1" applyFill="1" applyBorder="1" applyAlignment="1">
      <alignment horizontal="right"/>
    </xf>
    <xf numFmtId="0" fontId="0" fillId="2" borderId="5" xfId="0" applyFont="1" applyFill="1" applyBorder="1" applyAlignment="1">
      <alignment horizontal="right"/>
    </xf>
    <xf numFmtId="2" fontId="0" fillId="2" borderId="21" xfId="0" applyNumberFormat="1" applyFont="1" applyFill="1" applyBorder="1" applyAlignment="1">
      <alignment horizontal="right"/>
    </xf>
    <xf numFmtId="0" fontId="4" fillId="2" borderId="5" xfId="0" applyFont="1" applyFill="1" applyBorder="1" applyAlignment="1">
      <alignment horizontal="center"/>
    </xf>
    <xf numFmtId="2" fontId="4" fillId="2" borderId="3" xfId="0" applyNumberFormat="1" applyFont="1" applyFill="1" applyBorder="1" applyAlignment="1">
      <alignment horizontal="center"/>
    </xf>
    <xf numFmtId="0" fontId="5" fillId="2" borderId="5" xfId="0" applyFont="1" applyFill="1" applyBorder="1" applyAlignment="1" quotePrefix="1">
      <alignment horizontal="center"/>
    </xf>
    <xf numFmtId="0" fontId="13" fillId="2" borderId="6" xfId="0" applyFont="1" applyFill="1" applyBorder="1" applyAlignment="1">
      <alignment horizontal="left"/>
    </xf>
    <xf numFmtId="20" fontId="25" fillId="2" borderId="4" xfId="0" applyNumberFormat="1" applyFont="1" applyFill="1" applyBorder="1" applyAlignment="1">
      <alignment horizontal="right"/>
    </xf>
    <xf numFmtId="2" fontId="1" fillId="2" borderId="6" xfId="0" applyNumberFormat="1" applyFont="1" applyFill="1" applyBorder="1" applyAlignment="1">
      <alignment/>
    </xf>
    <xf numFmtId="0" fontId="0" fillId="2" borderId="4" xfId="0" applyFill="1" applyBorder="1" applyAlignment="1">
      <alignment horizontal="center"/>
    </xf>
    <xf numFmtId="2" fontId="1" fillId="2" borderId="3" xfId="0" applyNumberFormat="1" applyFont="1" applyFill="1" applyBorder="1" applyAlignment="1">
      <alignment/>
    </xf>
    <xf numFmtId="0" fontId="0" fillId="2" borderId="5" xfId="0" applyFill="1" applyBorder="1" applyAlignment="1">
      <alignment/>
    </xf>
    <xf numFmtId="0" fontId="13" fillId="2" borderId="3" xfId="0" applyFont="1" applyFill="1" applyBorder="1" applyAlignment="1">
      <alignment/>
    </xf>
    <xf numFmtId="20" fontId="25" fillId="2" borderId="5" xfId="0" applyNumberFormat="1" applyFont="1" applyFill="1" applyBorder="1" applyAlignment="1">
      <alignment/>
    </xf>
    <xf numFmtId="2" fontId="25" fillId="2" borderId="13" xfId="0" applyNumberFormat="1" applyFont="1" applyFill="1" applyBorder="1" applyAlignment="1" quotePrefix="1">
      <alignment/>
    </xf>
    <xf numFmtId="0" fontId="25" fillId="2" borderId="5" xfId="0" applyFont="1" applyFill="1" applyBorder="1" applyAlignment="1">
      <alignment/>
    </xf>
    <xf numFmtId="2" fontId="25" fillId="2" borderId="21" xfId="0" applyNumberFormat="1" applyFont="1" applyFill="1" applyBorder="1" applyAlignment="1">
      <alignment/>
    </xf>
    <xf numFmtId="0" fontId="13" fillId="2" borderId="5" xfId="0" applyFont="1" applyFill="1" applyBorder="1" applyAlignment="1">
      <alignment horizontal="center"/>
    </xf>
    <xf numFmtId="2" fontId="13" fillId="2" borderId="3" xfId="0" applyNumberFormat="1" applyFont="1" applyFill="1" applyBorder="1" applyAlignment="1">
      <alignment/>
    </xf>
    <xf numFmtId="0" fontId="25" fillId="2" borderId="0" xfId="0" applyFont="1" applyFill="1" applyAlignment="1">
      <alignment/>
    </xf>
    <xf numFmtId="2" fontId="13" fillId="2" borderId="6" xfId="0" applyNumberFormat="1" applyFont="1" applyFill="1" applyBorder="1" applyAlignment="1">
      <alignment/>
    </xf>
    <xf numFmtId="187" fontId="1" fillId="2" borderId="6" xfId="0" applyNumberFormat="1" applyFont="1" applyFill="1" applyBorder="1" applyAlignment="1">
      <alignment/>
    </xf>
    <xf numFmtId="14" fontId="0" fillId="2" borderId="4" xfId="0" applyNumberFormat="1" applyFill="1" applyBorder="1" applyAlignment="1">
      <alignment/>
    </xf>
    <xf numFmtId="20" fontId="25" fillId="2" borderId="4" xfId="0" applyNumberFormat="1" applyFont="1" applyFill="1" applyBorder="1" applyAlignment="1" quotePrefix="1">
      <alignment horizontal="right"/>
    </xf>
    <xf numFmtId="184" fontId="1" fillId="2" borderId="6" xfId="0" applyNumberFormat="1" applyFont="1" applyFill="1" applyBorder="1" applyAlignment="1">
      <alignment horizontal="right"/>
    </xf>
    <xf numFmtId="0" fontId="25" fillId="2" borderId="22" xfId="0" applyFont="1" applyFill="1" applyBorder="1" applyAlignment="1">
      <alignment horizontal="right"/>
    </xf>
    <xf numFmtId="2" fontId="25" fillId="2" borderId="13" xfId="0" applyNumberFormat="1" applyFont="1" applyFill="1" applyBorder="1" applyAlignment="1">
      <alignment horizontal="right"/>
    </xf>
    <xf numFmtId="2" fontId="25" fillId="2" borderId="21" xfId="0" applyNumberFormat="1" applyFont="1" applyFill="1" applyBorder="1" applyAlignment="1">
      <alignment horizontal="right"/>
    </xf>
    <xf numFmtId="184" fontId="1" fillId="2" borderId="6" xfId="0" applyNumberFormat="1" applyFont="1" applyFill="1" applyBorder="1" applyAlignment="1">
      <alignment/>
    </xf>
    <xf numFmtId="20" fontId="25" fillId="2" borderId="5" xfId="0" applyNumberFormat="1" applyFont="1" applyFill="1" applyBorder="1" applyAlignment="1">
      <alignment horizontal="right"/>
    </xf>
    <xf numFmtId="2" fontId="25" fillId="2" borderId="13" xfId="0" applyNumberFormat="1" applyFont="1" applyFill="1" applyBorder="1" applyAlignment="1" quotePrefix="1">
      <alignment horizontal="right"/>
    </xf>
    <xf numFmtId="0" fontId="1" fillId="2" borderId="5" xfId="0" applyFont="1" applyFill="1" applyBorder="1" applyAlignment="1">
      <alignment horizontal="center"/>
    </xf>
    <xf numFmtId="2" fontId="1" fillId="2" borderId="3" xfId="0" applyNumberFormat="1" applyFont="1" applyFill="1" applyBorder="1" applyAlignment="1">
      <alignment horizontal="center"/>
    </xf>
    <xf numFmtId="0" fontId="25" fillId="2" borderId="5" xfId="0" applyFont="1" applyFill="1" applyBorder="1" applyAlignment="1">
      <alignment horizontal="center"/>
    </xf>
    <xf numFmtId="0" fontId="1" fillId="2" borderId="5" xfId="0" applyFont="1" applyFill="1" applyBorder="1" applyAlignment="1">
      <alignment horizontal="center"/>
    </xf>
    <xf numFmtId="2" fontId="1" fillId="2" borderId="3" xfId="0" applyNumberFormat="1" applyFont="1" applyFill="1" applyBorder="1" applyAlignment="1">
      <alignment horizontal="right"/>
    </xf>
    <xf numFmtId="0" fontId="13" fillId="0" borderId="6" xfId="0" applyFont="1" applyBorder="1" applyAlignment="1">
      <alignment horizontal="left"/>
    </xf>
    <xf numFmtId="0" fontId="13" fillId="0" borderId="24" xfId="0" applyFont="1" applyBorder="1" applyAlignment="1">
      <alignment horizontal="center"/>
    </xf>
    <xf numFmtId="20" fontId="25" fillId="0" borderId="5" xfId="0" applyNumberFormat="1" applyFont="1" applyBorder="1" applyAlignment="1">
      <alignment horizontal="right"/>
    </xf>
    <xf numFmtId="2" fontId="25" fillId="0" borderId="13" xfId="0" applyNumberFormat="1" applyFont="1" applyBorder="1" applyAlignment="1">
      <alignment horizontal="right"/>
    </xf>
    <xf numFmtId="0" fontId="25" fillId="0" borderId="5" xfId="0" applyFont="1" applyBorder="1" applyAlignment="1">
      <alignment horizontal="right"/>
    </xf>
    <xf numFmtId="2" fontId="25" fillId="0" borderId="21" xfId="0" applyNumberFormat="1" applyFont="1" applyBorder="1" applyAlignment="1">
      <alignment horizontal="right"/>
    </xf>
    <xf numFmtId="0" fontId="13" fillId="0" borderId="5" xfId="0" applyFont="1" applyBorder="1" applyAlignment="1">
      <alignment horizontal="center"/>
    </xf>
    <xf numFmtId="2" fontId="1" fillId="0" borderId="3" xfId="0" applyNumberFormat="1" applyFont="1" applyBorder="1" applyAlignment="1">
      <alignment/>
    </xf>
    <xf numFmtId="0" fontId="0" fillId="0" borderId="5" xfId="0" applyBorder="1" applyAlignment="1">
      <alignment horizontal="center"/>
    </xf>
    <xf numFmtId="184" fontId="1" fillId="0" borderId="3" xfId="0" applyNumberFormat="1" applyFont="1" applyBorder="1" applyAlignment="1">
      <alignment/>
    </xf>
    <xf numFmtId="2" fontId="1" fillId="0" borderId="3" xfId="0" applyNumberFormat="1" applyFont="1" applyBorder="1" applyAlignment="1">
      <alignment horizontal="right"/>
    </xf>
    <xf numFmtId="20" fontId="25" fillId="0" borderId="5" xfId="0" applyNumberFormat="1" applyFont="1" applyBorder="1" applyAlignment="1" quotePrefix="1">
      <alignment horizontal="right"/>
    </xf>
    <xf numFmtId="2" fontId="3" fillId="0" borderId="3" xfId="0" applyNumberFormat="1" applyFont="1" applyBorder="1" applyAlignment="1">
      <alignment horizontal="right"/>
    </xf>
    <xf numFmtId="2" fontId="3" fillId="0" borderId="3" xfId="0" applyNumberFormat="1" applyFont="1" applyBorder="1" applyAlignment="1">
      <alignment horizontal="right"/>
    </xf>
    <xf numFmtId="2" fontId="1" fillId="0" borderId="3" xfId="0" applyNumberFormat="1" applyFont="1" applyBorder="1" applyAlignment="1">
      <alignment horizontal="right"/>
    </xf>
    <xf numFmtId="184" fontId="3" fillId="0" borderId="3" xfId="0" applyNumberFormat="1" applyFont="1" applyBorder="1" applyAlignment="1">
      <alignment horizontal="right"/>
    </xf>
    <xf numFmtId="0" fontId="0" fillId="0" borderId="5" xfId="0" applyBorder="1" applyAlignment="1" quotePrefix="1">
      <alignment horizontal="center"/>
    </xf>
    <xf numFmtId="184" fontId="1" fillId="0" borderId="3" xfId="0" applyNumberFormat="1" applyFont="1" applyBorder="1" applyAlignment="1">
      <alignment horizontal="right"/>
    </xf>
    <xf numFmtId="0" fontId="13" fillId="2" borderId="3" xfId="0" applyFont="1" applyFill="1" applyBorder="1" applyAlignment="1">
      <alignment horizontal="left"/>
    </xf>
    <xf numFmtId="14" fontId="0" fillId="2" borderId="5" xfId="0" applyNumberFormat="1" applyFill="1" applyBorder="1" applyAlignment="1">
      <alignment/>
    </xf>
    <xf numFmtId="2" fontId="25" fillId="2" borderId="13" xfId="0" applyNumberFormat="1" applyFont="1" applyFill="1" applyBorder="1" applyAlignment="1">
      <alignment horizontal="right"/>
    </xf>
    <xf numFmtId="0" fontId="25" fillId="2" borderId="5" xfId="0" applyFont="1" applyFill="1" applyBorder="1" applyAlignment="1">
      <alignment horizontal="right"/>
    </xf>
    <xf numFmtId="2" fontId="25" fillId="2" borderId="21" xfId="0" applyNumberFormat="1" applyFont="1" applyFill="1" applyBorder="1" applyAlignment="1">
      <alignment horizontal="right"/>
    </xf>
    <xf numFmtId="0" fontId="13" fillId="2" borderId="5" xfId="0" applyFont="1" applyFill="1" applyBorder="1" applyAlignment="1">
      <alignment horizontal="center"/>
    </xf>
    <xf numFmtId="0" fontId="0" fillId="2" borderId="5" xfId="0" applyFill="1" applyBorder="1" applyAlignment="1">
      <alignment horizontal="center"/>
    </xf>
    <xf numFmtId="184" fontId="1" fillId="2" borderId="3" xfId="0" applyNumberFormat="1" applyFont="1" applyFill="1" applyBorder="1" applyAlignment="1">
      <alignment/>
    </xf>
    <xf numFmtId="0" fontId="0" fillId="2" borderId="5" xfId="0" applyFill="1" applyBorder="1" applyAlignment="1" quotePrefix="1">
      <alignment horizontal="center"/>
    </xf>
    <xf numFmtId="184" fontId="1" fillId="2" borderId="3" xfId="0" applyNumberFormat="1" applyFont="1" applyFill="1" applyBorder="1" applyAlignment="1">
      <alignment/>
    </xf>
    <xf numFmtId="2" fontId="1" fillId="2" borderId="3" xfId="0" applyNumberFormat="1" applyFont="1" applyFill="1" applyBorder="1" applyAlignment="1">
      <alignment/>
    </xf>
    <xf numFmtId="0" fontId="29" fillId="3" borderId="6" xfId="0" applyFont="1" applyFill="1" applyBorder="1" applyAlignment="1">
      <alignment horizontal="center"/>
    </xf>
    <xf numFmtId="2" fontId="30" fillId="3" borderId="7" xfId="0" applyNumberFormat="1" applyFont="1" applyFill="1" applyBorder="1" applyAlignment="1">
      <alignment horizontal="center"/>
    </xf>
    <xf numFmtId="2" fontId="30" fillId="3" borderId="8" xfId="0" applyNumberFormat="1" applyFont="1" applyFill="1" applyBorder="1" applyAlignment="1">
      <alignment horizontal="center"/>
    </xf>
    <xf numFmtId="2" fontId="30" fillId="3" borderId="18" xfId="0" applyNumberFormat="1" applyFont="1" applyFill="1" applyBorder="1" applyAlignment="1">
      <alignment horizontal="center"/>
    </xf>
    <xf numFmtId="0" fontId="13" fillId="0" borderId="6" xfId="0" applyFont="1" applyBorder="1" applyAlignment="1">
      <alignment horizontal="left"/>
    </xf>
    <xf numFmtId="20" fontId="25" fillId="0" borderId="4" xfId="0" applyNumberFormat="1" applyFont="1" applyBorder="1" applyAlignment="1" quotePrefix="1">
      <alignment horizontal="right"/>
    </xf>
    <xf numFmtId="2" fontId="1" fillId="0" borderId="6" xfId="0" applyNumberFormat="1" applyFont="1" applyBorder="1" applyAlignment="1">
      <alignment horizontal="right"/>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CURVA DE LUZ DE R CAS - AAS (2001-2005)</a:t>
            </a:r>
          </a:p>
        </c:rich>
      </c:tx>
      <c:layout/>
      <c:spPr>
        <a:noFill/>
        <a:ln>
          <a:noFill/>
        </a:ln>
      </c:spPr>
    </c:title>
    <c:plotArea>
      <c:layout>
        <c:manualLayout>
          <c:xMode val="edge"/>
          <c:yMode val="edge"/>
          <c:x val="0.0315"/>
          <c:y val="0.09775"/>
          <c:w val="0.96525"/>
          <c:h val="0.8237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dPt>
            <c:idx val="178"/>
            <c:spPr>
              <a:ln w="3175">
                <a:noFill/>
              </a:ln>
            </c:spPr>
            <c:marker>
              <c:size val="5"/>
              <c:spPr>
                <a:solidFill>
                  <a:srgbClr val="FF0000"/>
                </a:solidFill>
                <a:ln>
                  <a:solidFill>
                    <a:srgbClr val="FF0000"/>
                  </a:solidFill>
                </a:ln>
              </c:spPr>
            </c:marker>
          </c:dPt>
          <c:dPt>
            <c:idx val="180"/>
            <c:spPr>
              <a:ln w="3175">
                <a:noFill/>
              </a:ln>
            </c:spPr>
            <c:marker>
              <c:size val="5"/>
              <c:spPr>
                <a:solidFill>
                  <a:srgbClr val="FF0000"/>
                </a:solidFill>
                <a:ln>
                  <a:solidFill>
                    <a:srgbClr val="FF0000"/>
                  </a:solidFill>
                </a:ln>
              </c:spPr>
            </c:marker>
          </c:dPt>
          <c:dPt>
            <c:idx val="183"/>
            <c:spPr>
              <a:ln w="3175">
                <a:noFill/>
              </a:ln>
            </c:spPr>
            <c:marker>
              <c:size val="5"/>
              <c:spPr>
                <a:solidFill>
                  <a:srgbClr val="FF0000"/>
                </a:solidFill>
                <a:ln>
                  <a:solidFill>
                    <a:srgbClr val="FF0000"/>
                  </a:solidFill>
                </a:ln>
              </c:spPr>
            </c:marker>
          </c:dPt>
          <c:xVal>
            <c:strRef>
              <c:f>'Corves de llum'!$B$7:$B$405</c:f>
              <c:strCache>
                <c:ptCount val="39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strCache>
            </c:strRef>
          </c:xVal>
          <c:yVal>
            <c:numRef>
              <c:f>'Corves de llum'!$C$7:$C$405</c:f>
              <c:numCache>
                <c:ptCount val="39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numCache>
            </c:numRef>
          </c:yVal>
          <c:smooth val="0"/>
        </c:ser>
        <c:ser>
          <c:idx val="1"/>
          <c:order val="1"/>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marker>
          <c:xVal>
            <c:strRef>
              <c:f>'Corves de llum'!$B$7:$B$405</c:f>
              <c:strCache>
                <c:ptCount val="39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strCache>
            </c:strRef>
          </c:xVal>
          <c:yVal>
            <c:numRef>
              <c:f>'Corves de llum'!$B$7:$B$77</c:f>
              <c:numCache>
                <c:ptCount val="7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numCache>
            </c:numRef>
          </c:yVal>
          <c:smooth val="0"/>
        </c:ser>
        <c:ser>
          <c:idx val="2"/>
          <c:order val="2"/>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dPt>
            <c:idx val="39"/>
            <c:spPr>
              <a:ln w="3175">
                <a:noFill/>
              </a:ln>
            </c:spPr>
            <c:marker>
              <c:size val="5"/>
              <c:spPr>
                <a:solidFill>
                  <a:srgbClr val="FF0000"/>
                </a:solidFill>
                <a:ln>
                  <a:solidFill>
                    <a:srgbClr val="FF0000"/>
                  </a:solidFill>
                </a:ln>
              </c:spPr>
            </c:marker>
          </c:dPt>
          <c:xVal>
            <c:strRef>
              <c:f>'Corves de llum'!$B$7:$B$405</c:f>
              <c:strCache>
                <c:ptCount val="39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strCache>
            </c:strRef>
          </c:xVal>
          <c:yVal>
            <c:numRef>
              <c:f>'Corves de llum'!$C$7:$C$77</c:f>
              <c:numCache>
                <c:ptCount val="7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numCache>
            </c:numRef>
          </c:yVal>
          <c:smooth val="0"/>
        </c:ser>
        <c:axId val="33481527"/>
        <c:axId val="32898288"/>
      </c:scatterChart>
      <c:valAx>
        <c:axId val="33481527"/>
        <c:scaling>
          <c:orientation val="minMax"/>
          <c:max val="38680"/>
          <c:min val="37130"/>
        </c:scaling>
        <c:axPos val="t"/>
        <c:title>
          <c:tx>
            <c:rich>
              <a:bodyPr vert="horz" rot="0" anchor="ctr"/>
              <a:lstStyle/>
              <a:p>
                <a:pPr algn="ctr">
                  <a:defRPr/>
                </a:pPr>
                <a:r>
                  <a:rPr lang="en-US" cap="none" sz="1200" b="1" i="0" u="none" baseline="0"/>
                  <a:t>Fecha de observación</a:t>
                </a:r>
              </a:p>
            </c:rich>
          </c:tx>
          <c:layout/>
          <c:overlay val="0"/>
          <c:spPr>
            <a:noFill/>
            <a:ln>
              <a:noFill/>
            </a:ln>
          </c:spPr>
        </c:title>
        <c:delete val="0"/>
        <c:numFmt formatCode="General" sourceLinked="1"/>
        <c:majorTickMark val="in"/>
        <c:minorTickMark val="none"/>
        <c:tickLblPos val="nextTo"/>
        <c:txPr>
          <a:bodyPr/>
          <a:lstStyle/>
          <a:p>
            <a:pPr>
              <a:defRPr lang="en-US" cap="none" sz="1000" b="1" i="0" u="none" baseline="0"/>
            </a:pPr>
          </a:p>
        </c:txPr>
        <c:crossAx val="32898288"/>
        <c:crosses val="max"/>
        <c:crossBetween val="midCat"/>
        <c:dispUnits/>
        <c:majorUnit val="130"/>
        <c:minorUnit val="5"/>
      </c:valAx>
      <c:valAx>
        <c:axId val="32898288"/>
        <c:scaling>
          <c:orientation val="maxMin"/>
          <c:max val="14"/>
          <c:min val="4"/>
        </c:scaling>
        <c:axPos val="l"/>
        <c:title>
          <c:tx>
            <c:rich>
              <a:bodyPr vert="horz" rot="-5400000" anchor="ctr"/>
              <a:lstStyle/>
              <a:p>
                <a:pPr algn="ctr">
                  <a:defRPr/>
                </a:pPr>
                <a:r>
                  <a:rPr lang="en-US" cap="none" sz="1200" b="1" i="0" u="none" baseline="0"/>
                  <a:t>Magnitud visual           vv                                                                    </a:t>
                </a:r>
              </a:p>
            </c:rich>
          </c:tx>
          <c:layout>
            <c:manualLayout>
              <c:xMode val="factor"/>
              <c:yMode val="factor"/>
              <c:x val="0"/>
              <c:y val="0"/>
            </c:manualLayout>
          </c:layout>
          <c:overlay val="0"/>
          <c:spPr>
            <a:noFill/>
            <a:ln>
              <a:noFill/>
            </a:ln>
          </c:spPr>
        </c:title>
        <c:majorGridlines/>
        <c:delete val="0"/>
        <c:numFmt formatCode="0.0" sourceLinked="0"/>
        <c:majorTickMark val="in"/>
        <c:minorTickMark val="none"/>
        <c:tickLblPos val="nextTo"/>
        <c:txPr>
          <a:bodyPr/>
          <a:lstStyle/>
          <a:p>
            <a:pPr>
              <a:defRPr lang="en-US" cap="none" sz="1000" b="1" i="0" u="none" baseline="0"/>
            </a:pPr>
          </a:p>
        </c:txPr>
        <c:crossAx val="33481527"/>
        <c:crosses val="max"/>
        <c:crossBetween val="midCat"/>
        <c:dispUnits/>
      </c:valAx>
      <c:spPr>
        <a:solidFill>
          <a:srgbClr val="FFFFFF"/>
        </a:solidFill>
        <a:ln w="12700">
          <a:solidFill/>
        </a:ln>
      </c:spPr>
    </c:plotArea>
    <c:plotVisOnly val="1"/>
    <c:dispBlanksAs val="gap"/>
    <c:showDLblsOverMax val="0"/>
  </c:chart>
  <c:txPr>
    <a:bodyPr vert="horz" rot="0"/>
    <a:lstStyle/>
    <a:p>
      <a:pPr>
        <a:defRPr lang="en-US" cap="none" sz="8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MAXIMO DEL AÑO 2001</a:t>
            </a:r>
          </a:p>
        </c:rich>
      </c:tx>
      <c:layout/>
      <c:spPr>
        <a:noFill/>
        <a:ln>
          <a:noFill/>
        </a:ln>
      </c:spPr>
    </c:title>
    <c:plotArea>
      <c:layout>
        <c:manualLayout>
          <c:xMode val="edge"/>
          <c:yMode val="edge"/>
          <c:x val="0.09825"/>
          <c:y val="0.16875"/>
          <c:w val="0.88225"/>
          <c:h val="0.7252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trendline>
            <c:trendlineType val="poly"/>
            <c:order val="6"/>
            <c:dispEq val="0"/>
            <c:dispRSqr val="0"/>
          </c:trendline>
          <c:xVal>
            <c:strRef>
              <c:f>'Corves de llum'!$B$20:$B$110</c:f>
              <c:strCache>
                <c:ptCount val="9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strCache>
            </c:strRef>
          </c:xVal>
          <c:yVal>
            <c:numRef>
              <c:f>'Corves de llum'!$C$20:$C$110</c:f>
              <c:numCache>
                <c:ptCount val="9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numCache>
            </c:numRef>
          </c:yVal>
          <c:smooth val="0"/>
        </c:ser>
        <c:axId val="27649137"/>
        <c:axId val="47515642"/>
      </c:scatterChart>
      <c:valAx>
        <c:axId val="27649137"/>
        <c:scaling>
          <c:orientation val="minMax"/>
          <c:max val="37280"/>
          <c:min val="37165"/>
        </c:scaling>
        <c:axPos val="t"/>
        <c:title>
          <c:tx>
            <c:rich>
              <a:bodyPr vert="horz" rot="0" anchor="ctr"/>
              <a:lstStyle/>
              <a:p>
                <a:pPr algn="ctr">
                  <a:defRPr/>
                </a:pPr>
                <a:r>
                  <a:rPr lang="en-US" cap="none" sz="1100" b="1" i="0" u="none" baseline="0"/>
                  <a:t>Fecha de observación</a:t>
                </a:r>
              </a:p>
            </c:rich>
          </c:tx>
          <c:layout/>
          <c:overlay val="0"/>
          <c:spPr>
            <a:noFill/>
            <a:ln>
              <a:noFill/>
            </a:ln>
          </c:spPr>
        </c:title>
        <c:delete val="0"/>
        <c:numFmt formatCode="General" sourceLinked="1"/>
        <c:majorTickMark val="out"/>
        <c:minorTickMark val="none"/>
        <c:tickLblPos val="nextTo"/>
        <c:txPr>
          <a:bodyPr/>
          <a:lstStyle/>
          <a:p>
            <a:pPr>
              <a:defRPr lang="en-US" cap="none" sz="1000" b="1" i="0" u="none" baseline="0"/>
            </a:pPr>
          </a:p>
        </c:txPr>
        <c:crossAx val="47515642"/>
        <c:crosses val="max"/>
        <c:crossBetween val="midCat"/>
        <c:dispUnits/>
        <c:majorUnit val="35"/>
      </c:valAx>
      <c:valAx>
        <c:axId val="47515642"/>
        <c:scaling>
          <c:orientation val="maxMin"/>
          <c:max val="8"/>
          <c:min val="4"/>
        </c:scaling>
        <c:axPos val="l"/>
        <c:title>
          <c:tx>
            <c:rich>
              <a:bodyPr vert="horz" rot="-5400000" anchor="ctr"/>
              <a:lstStyle/>
              <a:p>
                <a:pPr algn="ctr">
                  <a:defRPr/>
                </a:pPr>
                <a:r>
                  <a:rPr lang="en-US" cap="none" sz="1100" b="1" i="0" u="none" baseline="0"/>
                  <a:t>Magnitud visual</a:t>
                </a:r>
              </a:p>
            </c:rich>
          </c:tx>
          <c:layout/>
          <c:overlay val="0"/>
          <c:spPr>
            <a:noFill/>
            <a:ln>
              <a:noFill/>
            </a:ln>
          </c:spPr>
        </c:title>
        <c:majorGridlines/>
        <c:delete val="0"/>
        <c:numFmt formatCode="0.0" sourceLinked="0"/>
        <c:majorTickMark val="out"/>
        <c:minorTickMark val="none"/>
        <c:tickLblPos val="nextTo"/>
        <c:txPr>
          <a:bodyPr/>
          <a:lstStyle/>
          <a:p>
            <a:pPr>
              <a:defRPr lang="en-US" cap="none" sz="1000" b="1" i="0" u="none" baseline="0"/>
            </a:pPr>
          </a:p>
        </c:txPr>
        <c:crossAx val="27649137"/>
        <c:crosses val="max"/>
        <c:crossBetween val="midCat"/>
        <c:dispUnits/>
        <c:majorUnit val="1"/>
      </c:valAx>
      <c:spPr>
        <a:solidFill>
          <a:srgbClr val="FFFFFF"/>
        </a:solidFill>
        <a:ln w="25400">
          <a:solidFill/>
        </a:ln>
      </c:spPr>
    </c:plotArea>
    <c:plotVisOnly val="1"/>
    <c:dispBlanksAs val="gap"/>
    <c:showDLblsOverMax val="0"/>
  </c:chart>
  <c:txPr>
    <a:bodyPr vert="horz" rot="0"/>
    <a:lstStyle/>
    <a:p>
      <a:pPr>
        <a:defRPr lang="en-US" cap="none" sz="8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MAXIMO DEL AÑO 2003</a:t>
            </a:r>
          </a:p>
        </c:rich>
      </c:tx>
      <c:layout/>
      <c:spPr>
        <a:noFill/>
        <a:ln>
          <a:noFill/>
        </a:ln>
      </c:spPr>
    </c:title>
    <c:plotArea>
      <c:layout>
        <c:manualLayout>
          <c:xMode val="edge"/>
          <c:yMode val="edge"/>
          <c:x val="0.09575"/>
          <c:y val="0.173"/>
          <c:w val="0.87625"/>
          <c:h val="0.717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trendline>
            <c:trendlineType val="poly"/>
            <c:order val="6"/>
            <c:dispEq val="0"/>
            <c:dispRSqr val="0"/>
          </c:trendline>
          <c:xVal>
            <c:strRef>
              <c:f>'Corves de llum'!$B$200:$B$280</c:f>
              <c:strCache>
                <c:ptCount val="8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strCache>
            </c:strRef>
          </c:xVal>
          <c:yVal>
            <c:numRef>
              <c:f>'Corves de llum'!$C$200:$C$280</c:f>
              <c:numCache>
                <c:ptCount val="8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numCache>
            </c:numRef>
          </c:yVal>
          <c:smooth val="0"/>
        </c:ser>
        <c:axId val="24987595"/>
        <c:axId val="23561764"/>
      </c:scatterChart>
      <c:valAx>
        <c:axId val="24987595"/>
        <c:scaling>
          <c:orientation val="minMax"/>
          <c:max val="37705"/>
          <c:min val="37590"/>
        </c:scaling>
        <c:axPos val="t"/>
        <c:title>
          <c:tx>
            <c:rich>
              <a:bodyPr vert="horz" rot="0" anchor="ctr"/>
              <a:lstStyle/>
              <a:p>
                <a:pPr algn="ctr">
                  <a:defRPr/>
                </a:pPr>
                <a:r>
                  <a:rPr lang="en-US" cap="none" sz="1100" b="1" i="0" u="none" baseline="0"/>
                  <a:t>Fecha de observación</a:t>
                </a:r>
              </a:p>
            </c:rich>
          </c:tx>
          <c:layout/>
          <c:overlay val="0"/>
          <c:spPr>
            <a:noFill/>
            <a:ln>
              <a:noFill/>
            </a:ln>
          </c:spPr>
        </c:title>
        <c:delete val="0"/>
        <c:numFmt formatCode="General" sourceLinked="1"/>
        <c:majorTickMark val="out"/>
        <c:minorTickMark val="none"/>
        <c:tickLblPos val="nextTo"/>
        <c:txPr>
          <a:bodyPr/>
          <a:lstStyle/>
          <a:p>
            <a:pPr>
              <a:defRPr lang="en-US" cap="none" sz="1000" b="1" i="0" u="none" baseline="0"/>
            </a:pPr>
          </a:p>
        </c:txPr>
        <c:crossAx val="23561764"/>
        <c:crosses val="max"/>
        <c:crossBetween val="midCat"/>
        <c:dispUnits/>
        <c:majorUnit val="35"/>
      </c:valAx>
      <c:valAx>
        <c:axId val="23561764"/>
        <c:scaling>
          <c:orientation val="maxMin"/>
          <c:max val="8"/>
          <c:min val="4"/>
        </c:scaling>
        <c:axPos val="l"/>
        <c:title>
          <c:tx>
            <c:rich>
              <a:bodyPr vert="horz" rot="-5400000" anchor="ctr"/>
              <a:lstStyle/>
              <a:p>
                <a:pPr algn="ctr">
                  <a:defRPr/>
                </a:pPr>
                <a:r>
                  <a:rPr lang="en-US" cap="none" sz="1100" b="1" i="0" u="none" baseline="0"/>
                  <a:t>Magnitud visual</a:t>
                </a:r>
              </a:p>
            </c:rich>
          </c:tx>
          <c:layout/>
          <c:overlay val="0"/>
          <c:spPr>
            <a:noFill/>
            <a:ln>
              <a:noFill/>
            </a:ln>
          </c:spPr>
        </c:title>
        <c:majorGridlines/>
        <c:delete val="0"/>
        <c:numFmt formatCode="0.0" sourceLinked="0"/>
        <c:majorTickMark val="out"/>
        <c:minorTickMark val="none"/>
        <c:tickLblPos val="nextTo"/>
        <c:txPr>
          <a:bodyPr/>
          <a:lstStyle/>
          <a:p>
            <a:pPr>
              <a:defRPr lang="en-US" cap="none" sz="1000" b="1" i="0" u="none" baseline="0"/>
            </a:pPr>
          </a:p>
        </c:txPr>
        <c:crossAx val="24987595"/>
        <c:crosses val="max"/>
        <c:crossBetween val="midCat"/>
        <c:dispUnits/>
        <c:majorUnit val="1"/>
      </c:valAx>
      <c:spPr>
        <a:solidFill>
          <a:srgbClr val="FFFFFF"/>
        </a:solidFill>
        <a:ln w="25400">
          <a:solidFill/>
        </a:ln>
      </c:spPr>
    </c:plotArea>
    <c:plotVisOnly val="1"/>
    <c:dispBlanksAs val="gap"/>
    <c:showDLblsOverMax val="0"/>
  </c:chart>
  <c:txPr>
    <a:bodyPr vert="horz" rot="0"/>
    <a:lstStyle/>
    <a:p>
      <a:pPr>
        <a:defRPr lang="en-US" cap="none" sz="8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Curva de R Cassiopeiae - Xavier Bros (2001-2008)</a:t>
            </a:r>
            <a:r>
              <a:rPr lang="en-US" cap="none" sz="1625" b="1" i="0" u="none" baseline="0"/>
              <a:t>
</a:t>
            </a:r>
            <a:r>
              <a:rPr lang="en-US" cap="none" sz="1200" b="1" i="0" u="none" baseline="0"/>
              <a:t>142 mediciones</a:t>
            </a:r>
          </a:p>
        </c:rich>
      </c:tx>
      <c:layout>
        <c:manualLayout>
          <c:xMode val="factor"/>
          <c:yMode val="factor"/>
          <c:x val="0.019"/>
          <c:y val="-0.01475"/>
        </c:manualLayout>
      </c:layout>
      <c:spPr>
        <a:noFill/>
        <a:ln>
          <a:noFill/>
        </a:ln>
      </c:spPr>
    </c:title>
    <c:plotArea>
      <c:layout>
        <c:manualLayout>
          <c:xMode val="edge"/>
          <c:yMode val="edge"/>
          <c:x val="0.02525"/>
          <c:y val="0.146"/>
          <c:w val="0.97475"/>
          <c:h val="0.753"/>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xVal>
            <c:strRef>
              <c:f>'Corves de llum'!$B$479:$B$620</c:f>
              <c:strCache>
                <c:ptCount val="14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strCache>
            </c:strRef>
          </c:xVal>
          <c:yVal>
            <c:numRef>
              <c:f>'Corves de llum'!$C$479:$C$620</c:f>
              <c:numCache>
                <c:ptCount val="14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numCache>
            </c:numRef>
          </c:yVal>
          <c:smooth val="0"/>
        </c:ser>
        <c:axId val="10729285"/>
        <c:axId val="29454702"/>
      </c:scatterChart>
      <c:valAx>
        <c:axId val="10729285"/>
        <c:scaling>
          <c:orientation val="minMax"/>
          <c:max val="40000"/>
          <c:min val="37110"/>
        </c:scaling>
        <c:axPos val="t"/>
        <c:title>
          <c:tx>
            <c:rich>
              <a:bodyPr vert="horz" rot="0" anchor="ctr"/>
              <a:lstStyle/>
              <a:p>
                <a:pPr algn="ctr">
                  <a:defRPr/>
                </a:pPr>
                <a:r>
                  <a:rPr lang="en-US" cap="none" sz="1100" b="1" i="0" u="none" baseline="0"/>
                  <a:t>Fecha de observación</a:t>
                </a:r>
              </a:p>
            </c:rich>
          </c:tx>
          <c:layout/>
          <c:overlay val="0"/>
          <c:spPr>
            <a:noFill/>
            <a:ln>
              <a:noFill/>
            </a:ln>
          </c:spPr>
        </c:title>
        <c:delete val="0"/>
        <c:numFmt formatCode="d\-m\-yy" sourceLinked="0"/>
        <c:majorTickMark val="out"/>
        <c:minorTickMark val="none"/>
        <c:tickLblPos val="nextTo"/>
        <c:txPr>
          <a:bodyPr/>
          <a:lstStyle/>
          <a:p>
            <a:pPr>
              <a:defRPr lang="en-US" cap="none" sz="1075" b="0" i="0" u="none" baseline="0"/>
            </a:pPr>
          </a:p>
        </c:txPr>
        <c:crossAx val="29454702"/>
        <c:crosses val="max"/>
        <c:crossBetween val="midCat"/>
        <c:dispUnits/>
        <c:majorUnit val="220"/>
      </c:valAx>
      <c:valAx>
        <c:axId val="29454702"/>
        <c:scaling>
          <c:orientation val="maxMin"/>
          <c:max val="14"/>
          <c:min val="4"/>
        </c:scaling>
        <c:axPos val="l"/>
        <c:title>
          <c:tx>
            <c:rich>
              <a:bodyPr vert="horz" rot="-5400000" anchor="ctr"/>
              <a:lstStyle/>
              <a:p>
                <a:pPr algn="ctr">
                  <a:defRPr/>
                </a:pPr>
                <a:r>
                  <a:rPr lang="en-US" cap="none" sz="1100" b="1" i="0" u="none" baseline="0"/>
                  <a:t>Magnitud visual</a:t>
                </a:r>
              </a:p>
            </c:rich>
          </c:tx>
          <c:layout/>
          <c:overlay val="0"/>
          <c:spPr>
            <a:noFill/>
            <a:ln>
              <a:noFill/>
            </a:ln>
          </c:spPr>
        </c:title>
        <c:majorGridlines/>
        <c:delete val="0"/>
        <c:numFmt formatCode="0.0" sourceLinked="0"/>
        <c:majorTickMark val="out"/>
        <c:minorTickMark val="none"/>
        <c:tickLblPos val="nextTo"/>
        <c:txPr>
          <a:bodyPr/>
          <a:lstStyle/>
          <a:p>
            <a:pPr>
              <a:defRPr lang="en-US" cap="none" sz="1100" b="0" i="0" u="none" baseline="0"/>
            </a:pPr>
          </a:p>
        </c:txPr>
        <c:crossAx val="10729285"/>
        <c:crosses val="max"/>
        <c:crossBetween val="midCat"/>
        <c:dispUnits/>
        <c:majorUnit val="2"/>
      </c:valAx>
      <c:spPr>
        <a:solidFill>
          <a:srgbClr val="FFFFFF"/>
        </a:solidFill>
        <a:ln w="12700">
          <a:solidFill>
            <a:srgbClr val="808080"/>
          </a:solidFill>
        </a:ln>
      </c:spPr>
    </c:plotArea>
    <c:plotVisOnly val="1"/>
    <c:dispBlanksAs val="gap"/>
    <c:showDLblsOverMax val="0"/>
  </c:chart>
  <c:txPr>
    <a:bodyPr vert="horz" rot="0"/>
    <a:lstStyle/>
    <a:p>
      <a:pPr>
        <a:defRPr lang="en-US" cap="none" sz="115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133350</xdr:colOff>
      <xdr:row>316</xdr:row>
      <xdr:rowOff>95250</xdr:rowOff>
    </xdr:from>
    <xdr:to>
      <xdr:col>24</xdr:col>
      <xdr:colOff>514350</xdr:colOff>
      <xdr:row>341</xdr:row>
      <xdr:rowOff>28575</xdr:rowOff>
    </xdr:to>
    <xdr:graphicFrame>
      <xdr:nvGraphicFramePr>
        <xdr:cNvPr id="1" name="Chart 1"/>
        <xdr:cNvGraphicFramePr/>
      </xdr:nvGraphicFramePr>
      <xdr:xfrm>
        <a:off x="8515350" y="51263550"/>
        <a:ext cx="10287000" cy="3981450"/>
      </xdr:xfrm>
      <a:graphic>
        <a:graphicData uri="http://schemas.openxmlformats.org/drawingml/2006/chart">
          <c:chart xmlns:c="http://schemas.openxmlformats.org/drawingml/2006/chart" r:id="rId1"/>
        </a:graphicData>
      </a:graphic>
    </xdr:graphicFrame>
    <xdr:clientData/>
  </xdr:twoCellAnchor>
  <xdr:twoCellAnchor>
    <xdr:from>
      <xdr:col>20</xdr:col>
      <xdr:colOff>114300</xdr:colOff>
      <xdr:row>14</xdr:row>
      <xdr:rowOff>57150</xdr:rowOff>
    </xdr:from>
    <xdr:to>
      <xdr:col>24</xdr:col>
      <xdr:colOff>542925</xdr:colOff>
      <xdr:row>32</xdr:row>
      <xdr:rowOff>104775</xdr:rowOff>
    </xdr:to>
    <xdr:graphicFrame>
      <xdr:nvGraphicFramePr>
        <xdr:cNvPr id="2" name="Chart 28"/>
        <xdr:cNvGraphicFramePr/>
      </xdr:nvGraphicFramePr>
      <xdr:xfrm>
        <a:off x="15354300" y="2324100"/>
        <a:ext cx="3476625" cy="2962275"/>
      </xdr:xfrm>
      <a:graphic>
        <a:graphicData uri="http://schemas.openxmlformats.org/drawingml/2006/chart">
          <c:chart xmlns:c="http://schemas.openxmlformats.org/drawingml/2006/chart" r:id="rId2"/>
        </a:graphicData>
      </a:graphic>
    </xdr:graphicFrame>
    <xdr:clientData/>
  </xdr:twoCellAnchor>
  <xdr:twoCellAnchor>
    <xdr:from>
      <xdr:col>24</xdr:col>
      <xdr:colOff>666750</xdr:colOff>
      <xdr:row>14</xdr:row>
      <xdr:rowOff>47625</xdr:rowOff>
    </xdr:from>
    <xdr:to>
      <xdr:col>29</xdr:col>
      <xdr:colOff>323850</xdr:colOff>
      <xdr:row>32</xdr:row>
      <xdr:rowOff>85725</xdr:rowOff>
    </xdr:to>
    <xdr:graphicFrame>
      <xdr:nvGraphicFramePr>
        <xdr:cNvPr id="3" name="Chart 29"/>
        <xdr:cNvGraphicFramePr/>
      </xdr:nvGraphicFramePr>
      <xdr:xfrm>
        <a:off x="18954750" y="2314575"/>
        <a:ext cx="3467100" cy="2952750"/>
      </xdr:xfrm>
      <a:graphic>
        <a:graphicData uri="http://schemas.openxmlformats.org/drawingml/2006/chart">
          <c:chart xmlns:c="http://schemas.openxmlformats.org/drawingml/2006/chart" r:id="rId3"/>
        </a:graphicData>
      </a:graphic>
    </xdr:graphicFrame>
    <xdr:clientData/>
  </xdr:twoCellAnchor>
  <xdr:twoCellAnchor>
    <xdr:from>
      <xdr:col>3</xdr:col>
      <xdr:colOff>752475</xdr:colOff>
      <xdr:row>587</xdr:row>
      <xdr:rowOff>104775</xdr:rowOff>
    </xdr:from>
    <xdr:to>
      <xdr:col>16</xdr:col>
      <xdr:colOff>733425</xdr:colOff>
      <xdr:row>608</xdr:row>
      <xdr:rowOff>0</xdr:rowOff>
    </xdr:to>
    <xdr:graphicFrame>
      <xdr:nvGraphicFramePr>
        <xdr:cNvPr id="4" name="Chart 30"/>
        <xdr:cNvGraphicFramePr/>
      </xdr:nvGraphicFramePr>
      <xdr:xfrm>
        <a:off x="3038475" y="95154750"/>
        <a:ext cx="9886950" cy="3295650"/>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5:AI620"/>
  <sheetViews>
    <sheetView workbookViewId="0" topLeftCell="A584">
      <selection activeCell="K617" sqref="K617"/>
    </sheetView>
  </sheetViews>
  <sheetFormatPr defaultColWidth="11.421875" defaultRowHeight="12.75"/>
  <cols>
    <col min="2" max="2" width="11.421875" style="86" customWidth="1"/>
    <col min="3" max="3" width="11.421875" style="91" customWidth="1"/>
    <col min="4" max="4" width="11.421875" style="2" customWidth="1"/>
    <col min="5" max="5" width="11.421875" style="96" customWidth="1"/>
    <col min="31" max="31" width="38.421875" style="0" customWidth="1"/>
    <col min="35" max="35" width="11.421875" style="84" customWidth="1"/>
  </cols>
  <sheetData>
    <row r="5" ht="12.75">
      <c r="D5" s="2" t="s">
        <v>0</v>
      </c>
    </row>
    <row r="7" spans="2:7" ht="12.75">
      <c r="B7" s="87">
        <v>37139</v>
      </c>
      <c r="C7" s="92">
        <v>9.5</v>
      </c>
      <c r="D7" s="60">
        <v>2</v>
      </c>
      <c r="E7" s="97"/>
      <c r="F7" s="58" t="s">
        <v>1</v>
      </c>
      <c r="G7" s="58">
        <v>1</v>
      </c>
    </row>
    <row r="8" spans="2:7" ht="12.75">
      <c r="B8" s="87">
        <v>37149</v>
      </c>
      <c r="C8" s="92">
        <v>9.2</v>
      </c>
      <c r="D8" s="59">
        <v>1</v>
      </c>
      <c r="E8" s="97"/>
      <c r="F8" s="58" t="s">
        <v>1</v>
      </c>
      <c r="G8" s="58">
        <f>G7+1</f>
        <v>2</v>
      </c>
    </row>
    <row r="9" spans="2:7" ht="12.75">
      <c r="B9" s="87">
        <v>37171</v>
      </c>
      <c r="C9" s="92">
        <v>7.7</v>
      </c>
      <c r="D9" s="60">
        <v>3</v>
      </c>
      <c r="E9" s="97"/>
      <c r="F9" s="58" t="s">
        <v>1</v>
      </c>
      <c r="G9" s="58">
        <f aca="true" t="shared" si="0" ref="G9:G72">G8+1</f>
        <v>3</v>
      </c>
    </row>
    <row r="10" spans="2:7" ht="12.75">
      <c r="B10" s="87">
        <v>37175</v>
      </c>
      <c r="C10" s="92">
        <v>7.1</v>
      </c>
      <c r="D10" s="60">
        <v>1</v>
      </c>
      <c r="E10" s="97"/>
      <c r="F10" s="58" t="s">
        <v>12</v>
      </c>
      <c r="G10" s="58">
        <f t="shared" si="0"/>
        <v>4</v>
      </c>
    </row>
    <row r="11" spans="2:7" ht="12.75">
      <c r="B11" s="87">
        <v>37176</v>
      </c>
      <c r="C11" s="92">
        <v>6.9</v>
      </c>
      <c r="D11" s="60">
        <v>4</v>
      </c>
      <c r="E11" s="97"/>
      <c r="F11" s="58" t="s">
        <v>1</v>
      </c>
      <c r="G11" s="58">
        <f t="shared" si="0"/>
        <v>5</v>
      </c>
    </row>
    <row r="12" spans="2:34" ht="12.75">
      <c r="B12" s="87">
        <v>37176</v>
      </c>
      <c r="C12" s="92">
        <v>7.1</v>
      </c>
      <c r="D12" s="60">
        <v>1</v>
      </c>
      <c r="E12" s="97"/>
      <c r="F12" s="58" t="s">
        <v>12</v>
      </c>
      <c r="G12" s="58">
        <f t="shared" si="0"/>
        <v>6</v>
      </c>
      <c r="AH12" t="s">
        <v>238</v>
      </c>
    </row>
    <row r="13" spans="2:7" ht="12.75">
      <c r="B13" s="87">
        <v>37178</v>
      </c>
      <c r="C13" s="92">
        <v>6.82</v>
      </c>
      <c r="D13" s="60">
        <v>2</v>
      </c>
      <c r="E13" s="97">
        <v>6.8</v>
      </c>
      <c r="F13" s="58" t="s">
        <v>1</v>
      </c>
      <c r="G13" s="58">
        <f t="shared" si="0"/>
        <v>7</v>
      </c>
    </row>
    <row r="14" spans="2:7" ht="12.75">
      <c r="B14" s="87">
        <v>37178</v>
      </c>
      <c r="C14" s="92">
        <v>6.78</v>
      </c>
      <c r="D14" s="60">
        <v>1</v>
      </c>
      <c r="E14" s="97">
        <v>6.8</v>
      </c>
      <c r="F14" s="58" t="s">
        <v>12</v>
      </c>
      <c r="G14" s="58">
        <f t="shared" si="0"/>
        <v>8</v>
      </c>
    </row>
    <row r="15" spans="2:35" ht="12.75">
      <c r="B15" s="87">
        <v>37180</v>
      </c>
      <c r="C15" s="92">
        <v>6.55</v>
      </c>
      <c r="D15" s="60">
        <v>2</v>
      </c>
      <c r="E15" s="97"/>
      <c r="F15" s="58" t="s">
        <v>12</v>
      </c>
      <c r="G15" s="58">
        <f t="shared" si="0"/>
        <v>9</v>
      </c>
      <c r="AF15" s="2">
        <v>2001</v>
      </c>
      <c r="AG15" s="2">
        <v>2002</v>
      </c>
      <c r="AH15" s="2">
        <v>2003</v>
      </c>
      <c r="AI15" s="85" t="s">
        <v>203</v>
      </c>
    </row>
    <row r="16" spans="2:7" ht="12.75">
      <c r="B16" s="87">
        <v>37182</v>
      </c>
      <c r="C16" s="92">
        <v>6.5</v>
      </c>
      <c r="D16" s="60">
        <v>2</v>
      </c>
      <c r="E16" s="97"/>
      <c r="F16" s="58" t="s">
        <v>1</v>
      </c>
      <c r="G16" s="58">
        <f t="shared" si="0"/>
        <v>10</v>
      </c>
    </row>
    <row r="17" spans="2:35" ht="12.75">
      <c r="B17" s="87">
        <v>37182</v>
      </c>
      <c r="C17" s="92">
        <v>6.4</v>
      </c>
      <c r="D17" s="60">
        <v>1</v>
      </c>
      <c r="E17" s="97"/>
      <c r="F17" s="58" t="s">
        <v>12</v>
      </c>
      <c r="G17" s="58">
        <f t="shared" si="0"/>
        <v>11</v>
      </c>
      <c r="AE17" s="84" t="s">
        <v>204</v>
      </c>
      <c r="AF17">
        <v>33</v>
      </c>
      <c r="AG17">
        <v>32</v>
      </c>
      <c r="AH17">
        <v>19</v>
      </c>
      <c r="AI17" s="84">
        <f>SUM(AF17:AH17)</f>
        <v>84</v>
      </c>
    </row>
    <row r="18" spans="2:35" ht="12.75">
      <c r="B18" s="87">
        <v>37184</v>
      </c>
      <c r="C18" s="92">
        <v>6.42</v>
      </c>
      <c r="D18" s="59">
        <v>3</v>
      </c>
      <c r="E18" s="97">
        <v>6.4</v>
      </c>
      <c r="F18" s="58" t="s">
        <v>1</v>
      </c>
      <c r="G18" s="58">
        <f t="shared" si="0"/>
        <v>12</v>
      </c>
      <c r="AE18" s="84" t="s">
        <v>205</v>
      </c>
      <c r="AF18">
        <v>37</v>
      </c>
      <c r="AG18">
        <v>21</v>
      </c>
      <c r="AH18">
        <v>14</v>
      </c>
      <c r="AI18" s="84">
        <f>SUM(AF18:AH18)</f>
        <v>72</v>
      </c>
    </row>
    <row r="19" spans="2:35" ht="12.75">
      <c r="B19" s="87">
        <v>37184</v>
      </c>
      <c r="C19" s="92">
        <v>6.1</v>
      </c>
      <c r="D19" s="59"/>
      <c r="E19" s="97"/>
      <c r="F19" s="58" t="s">
        <v>24</v>
      </c>
      <c r="G19" s="58">
        <f t="shared" si="0"/>
        <v>13</v>
      </c>
      <c r="H19">
        <v>1</v>
      </c>
      <c r="AE19" s="84" t="s">
        <v>206</v>
      </c>
      <c r="AF19">
        <v>5</v>
      </c>
      <c r="AG19">
        <v>1</v>
      </c>
      <c r="AI19" s="84">
        <f aca="true" t="shared" si="1" ref="AI19:AI28">SUM(AF19:AH19)</f>
        <v>6</v>
      </c>
    </row>
    <row r="20" spans="2:35" ht="12.75">
      <c r="B20" s="87">
        <v>37184</v>
      </c>
      <c r="C20" s="92">
        <v>6.38</v>
      </c>
      <c r="D20" s="60">
        <v>1</v>
      </c>
      <c r="E20" s="97">
        <v>6.4</v>
      </c>
      <c r="F20" s="58" t="s">
        <v>12</v>
      </c>
      <c r="G20" s="58">
        <f t="shared" si="0"/>
        <v>14</v>
      </c>
      <c r="AE20" s="84" t="s">
        <v>207</v>
      </c>
      <c r="AF20">
        <v>7</v>
      </c>
      <c r="AG20">
        <v>5</v>
      </c>
      <c r="AI20" s="84">
        <f t="shared" si="1"/>
        <v>12</v>
      </c>
    </row>
    <row r="21" spans="2:35" ht="12.75">
      <c r="B21" s="87">
        <v>37185</v>
      </c>
      <c r="C21" s="92">
        <v>6.2</v>
      </c>
      <c r="D21" s="60">
        <v>1</v>
      </c>
      <c r="E21" s="97"/>
      <c r="F21" s="58" t="s">
        <v>12</v>
      </c>
      <c r="G21" s="58">
        <f t="shared" si="0"/>
        <v>15</v>
      </c>
      <c r="AE21" s="84" t="s">
        <v>208</v>
      </c>
      <c r="AG21">
        <v>1</v>
      </c>
      <c r="AI21" s="84">
        <f t="shared" si="1"/>
        <v>1</v>
      </c>
    </row>
    <row r="22" spans="2:35" ht="12.75">
      <c r="B22" s="87">
        <v>37186</v>
      </c>
      <c r="C22" s="92">
        <v>6.25</v>
      </c>
      <c r="D22" s="60">
        <v>1</v>
      </c>
      <c r="E22" s="97"/>
      <c r="F22" s="58" t="s">
        <v>12</v>
      </c>
      <c r="G22" s="58">
        <f t="shared" si="0"/>
        <v>16</v>
      </c>
      <c r="AE22" s="84" t="s">
        <v>209</v>
      </c>
      <c r="AF22">
        <v>9</v>
      </c>
      <c r="AG22">
        <v>10</v>
      </c>
      <c r="AH22">
        <v>8</v>
      </c>
      <c r="AI22" s="84">
        <f t="shared" si="1"/>
        <v>27</v>
      </c>
    </row>
    <row r="23" spans="2:35" ht="12.75">
      <c r="B23" s="87">
        <v>37187</v>
      </c>
      <c r="C23" s="92">
        <v>6.2</v>
      </c>
      <c r="D23" s="60">
        <v>1</v>
      </c>
      <c r="E23" s="97"/>
      <c r="F23" s="58" t="s">
        <v>12</v>
      </c>
      <c r="G23" s="58">
        <f t="shared" si="0"/>
        <v>17</v>
      </c>
      <c r="AE23" s="84" t="s">
        <v>210</v>
      </c>
      <c r="AG23">
        <v>1</v>
      </c>
      <c r="AH23">
        <v>2</v>
      </c>
      <c r="AI23" s="84">
        <f t="shared" si="1"/>
        <v>3</v>
      </c>
    </row>
    <row r="24" spans="2:35" ht="12.75">
      <c r="B24" s="87">
        <v>37188</v>
      </c>
      <c r="C24" s="92">
        <v>6.2</v>
      </c>
      <c r="D24" s="60">
        <v>1</v>
      </c>
      <c r="E24" s="97"/>
      <c r="F24" s="58" t="s">
        <v>12</v>
      </c>
      <c r="G24" s="58">
        <f t="shared" si="0"/>
        <v>18</v>
      </c>
      <c r="AE24" s="84" t="s">
        <v>211</v>
      </c>
      <c r="AF24">
        <v>12</v>
      </c>
      <c r="AG24">
        <v>28</v>
      </c>
      <c r="AH24">
        <v>10</v>
      </c>
      <c r="AI24" s="84">
        <f t="shared" si="1"/>
        <v>50</v>
      </c>
    </row>
    <row r="25" spans="2:35" ht="12.75">
      <c r="B25" s="87">
        <v>37189</v>
      </c>
      <c r="C25" s="92">
        <v>6.15</v>
      </c>
      <c r="D25" s="60">
        <v>1</v>
      </c>
      <c r="E25" s="97"/>
      <c r="F25" s="58" t="s">
        <v>12</v>
      </c>
      <c r="G25" s="58">
        <f t="shared" si="0"/>
        <v>19</v>
      </c>
      <c r="AE25" s="84" t="s">
        <v>212</v>
      </c>
      <c r="AH25">
        <v>4</v>
      </c>
      <c r="AI25" s="84">
        <f t="shared" si="1"/>
        <v>4</v>
      </c>
    </row>
    <row r="26" spans="2:35" ht="12.75">
      <c r="B26" s="87">
        <v>37191</v>
      </c>
      <c r="C26" s="92">
        <v>6.1</v>
      </c>
      <c r="D26" s="60">
        <v>3</v>
      </c>
      <c r="E26" s="97"/>
      <c r="F26" s="58" t="s">
        <v>12</v>
      </c>
      <c r="G26" s="58">
        <f t="shared" si="0"/>
        <v>20</v>
      </c>
      <c r="AE26" s="84" t="s">
        <v>213</v>
      </c>
      <c r="AG26">
        <v>3</v>
      </c>
      <c r="AH26">
        <v>2</v>
      </c>
      <c r="AI26" s="84">
        <f t="shared" si="1"/>
        <v>5</v>
      </c>
    </row>
    <row r="27" spans="2:35" ht="12.75">
      <c r="B27" s="87">
        <v>37192</v>
      </c>
      <c r="C27" s="92">
        <v>6</v>
      </c>
      <c r="D27" s="60">
        <v>1</v>
      </c>
      <c r="E27" s="97"/>
      <c r="F27" s="58" t="s">
        <v>12</v>
      </c>
      <c r="G27" s="58">
        <f t="shared" si="0"/>
        <v>21</v>
      </c>
      <c r="AE27" s="84" t="s">
        <v>214</v>
      </c>
      <c r="AH27">
        <v>16</v>
      </c>
      <c r="AI27" s="84">
        <f t="shared" si="1"/>
        <v>16</v>
      </c>
    </row>
    <row r="28" spans="2:35" ht="12.75">
      <c r="B28" s="87">
        <v>37193</v>
      </c>
      <c r="C28" s="92">
        <v>5.6</v>
      </c>
      <c r="D28" s="60"/>
      <c r="E28" s="97"/>
      <c r="F28" s="58" t="s">
        <v>12</v>
      </c>
      <c r="G28" s="58">
        <f t="shared" si="0"/>
        <v>22</v>
      </c>
      <c r="AE28" s="84" t="s">
        <v>215</v>
      </c>
      <c r="AG28">
        <v>1</v>
      </c>
      <c r="AI28" s="84">
        <f t="shared" si="1"/>
        <v>1</v>
      </c>
    </row>
    <row r="29" spans="2:7" ht="12.75">
      <c r="B29" s="87">
        <v>37194</v>
      </c>
      <c r="C29" s="92">
        <v>6</v>
      </c>
      <c r="D29" s="60"/>
      <c r="E29" s="97"/>
      <c r="F29" s="58" t="s">
        <v>24</v>
      </c>
      <c r="G29" s="58">
        <f t="shared" si="0"/>
        <v>23</v>
      </c>
    </row>
    <row r="30" spans="2:35" ht="12.75">
      <c r="B30" s="87">
        <v>37197</v>
      </c>
      <c r="C30" s="92">
        <v>5.5</v>
      </c>
      <c r="D30" s="60"/>
      <c r="E30" s="97"/>
      <c r="F30" s="58" t="s">
        <v>12</v>
      </c>
      <c r="G30" s="58">
        <f t="shared" si="0"/>
        <v>24</v>
      </c>
      <c r="AE30" t="s">
        <v>203</v>
      </c>
      <c r="AF30">
        <f>SUM(AF17:AF29)</f>
        <v>103</v>
      </c>
      <c r="AG30">
        <f>SUM(AG17:AG29)</f>
        <v>103</v>
      </c>
      <c r="AH30">
        <f>SUM(AH18:AH29)</f>
        <v>56</v>
      </c>
      <c r="AI30" s="84">
        <f>SUM(AI17:AI28)</f>
        <v>281</v>
      </c>
    </row>
    <row r="31" spans="2:7" ht="12.75">
      <c r="B31" s="87">
        <v>37197</v>
      </c>
      <c r="C31" s="92">
        <v>5.9</v>
      </c>
      <c r="D31" s="59">
        <v>4</v>
      </c>
      <c r="E31" s="97"/>
      <c r="F31" s="58" t="s">
        <v>1</v>
      </c>
      <c r="G31" s="58">
        <f t="shared" si="0"/>
        <v>25</v>
      </c>
    </row>
    <row r="32" spans="2:7" ht="12.75">
      <c r="B32" s="87">
        <v>37198</v>
      </c>
      <c r="C32" s="92">
        <v>5.4</v>
      </c>
      <c r="D32" s="59"/>
      <c r="E32" s="97"/>
      <c r="F32" s="58" t="s">
        <v>12</v>
      </c>
      <c r="G32" s="58">
        <f t="shared" si="0"/>
        <v>26</v>
      </c>
    </row>
    <row r="33" spans="2:7" ht="12.75">
      <c r="B33" s="87">
        <v>37198</v>
      </c>
      <c r="C33" s="92">
        <v>5.7</v>
      </c>
      <c r="D33" s="59">
        <v>3</v>
      </c>
      <c r="E33" s="97"/>
      <c r="F33" s="58" t="s">
        <v>1</v>
      </c>
      <c r="G33" s="58">
        <f t="shared" si="0"/>
        <v>27</v>
      </c>
    </row>
    <row r="34" spans="2:7" ht="12.75">
      <c r="B34" s="87">
        <v>37199</v>
      </c>
      <c r="C34" s="92">
        <v>5.5</v>
      </c>
      <c r="D34" s="59"/>
      <c r="E34" s="97"/>
      <c r="F34" s="58" t="s">
        <v>12</v>
      </c>
      <c r="G34" s="58">
        <f t="shared" si="0"/>
        <v>28</v>
      </c>
    </row>
    <row r="35" spans="2:7" ht="12.75">
      <c r="B35" s="87">
        <v>37199</v>
      </c>
      <c r="C35" s="92">
        <v>5.6</v>
      </c>
      <c r="D35" s="59">
        <v>1</v>
      </c>
      <c r="E35" s="97"/>
      <c r="F35" s="58" t="s">
        <v>1</v>
      </c>
      <c r="G35" s="58">
        <f t="shared" si="0"/>
        <v>29</v>
      </c>
    </row>
    <row r="36" spans="2:7" ht="12.75">
      <c r="B36" s="87">
        <v>37199</v>
      </c>
      <c r="C36" s="92">
        <v>5.78</v>
      </c>
      <c r="D36" s="60"/>
      <c r="E36" s="97"/>
      <c r="F36" s="58" t="s">
        <v>28</v>
      </c>
      <c r="G36" s="58">
        <f t="shared" si="0"/>
        <v>30</v>
      </c>
    </row>
    <row r="37" spans="2:7" ht="12.75">
      <c r="B37" s="87">
        <v>37201</v>
      </c>
      <c r="C37" s="92">
        <v>5.4</v>
      </c>
      <c r="D37" s="59"/>
      <c r="E37" s="97"/>
      <c r="F37" s="58" t="s">
        <v>12</v>
      </c>
      <c r="G37" s="58">
        <f t="shared" si="0"/>
        <v>31</v>
      </c>
    </row>
    <row r="38" spans="2:7" ht="12.75">
      <c r="B38" s="87">
        <v>37201</v>
      </c>
      <c r="C38" s="92">
        <v>5.6</v>
      </c>
      <c r="D38" s="59">
        <v>5</v>
      </c>
      <c r="E38" s="97"/>
      <c r="F38" s="58" t="s">
        <v>1</v>
      </c>
      <c r="G38" s="58">
        <f t="shared" si="0"/>
        <v>32</v>
      </c>
    </row>
    <row r="39" spans="2:7" ht="12.75">
      <c r="B39" s="87">
        <v>37202</v>
      </c>
      <c r="C39" s="92">
        <v>5.4</v>
      </c>
      <c r="D39" s="59"/>
      <c r="E39" s="97"/>
      <c r="F39" s="58" t="s">
        <v>12</v>
      </c>
      <c r="G39" s="58">
        <f t="shared" si="0"/>
        <v>33</v>
      </c>
    </row>
    <row r="40" spans="2:7" ht="12.75">
      <c r="B40" s="87">
        <v>37202</v>
      </c>
      <c r="C40" s="92">
        <v>5.5</v>
      </c>
      <c r="D40" s="59">
        <v>2</v>
      </c>
      <c r="E40" s="97"/>
      <c r="F40" s="58" t="s">
        <v>1</v>
      </c>
      <c r="G40" s="58">
        <f t="shared" si="0"/>
        <v>34</v>
      </c>
    </row>
    <row r="41" spans="2:7" ht="12.75">
      <c r="B41" s="87">
        <v>37202</v>
      </c>
      <c r="C41" s="92">
        <v>5.7</v>
      </c>
      <c r="D41" s="59"/>
      <c r="E41" s="97"/>
      <c r="F41" s="58" t="s">
        <v>24</v>
      </c>
      <c r="G41" s="58">
        <f t="shared" si="0"/>
        <v>35</v>
      </c>
    </row>
    <row r="42" spans="2:7" ht="12.75">
      <c r="B42" s="87">
        <v>37204</v>
      </c>
      <c r="C42" s="92">
        <v>5.5</v>
      </c>
      <c r="D42" s="59"/>
      <c r="E42" s="97"/>
      <c r="F42" s="58" t="s">
        <v>1</v>
      </c>
      <c r="G42" s="58">
        <f t="shared" si="0"/>
        <v>36</v>
      </c>
    </row>
    <row r="43" spans="2:7" ht="12.75">
      <c r="B43" s="87">
        <v>37204</v>
      </c>
      <c r="C43" s="92">
        <v>5.4</v>
      </c>
      <c r="D43" s="59"/>
      <c r="E43" s="97"/>
      <c r="F43" s="58" t="s">
        <v>12</v>
      </c>
      <c r="G43" s="58">
        <f t="shared" si="0"/>
        <v>37</v>
      </c>
    </row>
    <row r="44" spans="2:7" ht="12.75">
      <c r="B44" s="87">
        <v>37204</v>
      </c>
      <c r="C44" s="92">
        <v>5.2</v>
      </c>
      <c r="D44" s="59"/>
      <c r="E44" s="97">
        <v>5.22</v>
      </c>
      <c r="F44" s="58" t="s">
        <v>35</v>
      </c>
      <c r="G44" s="58">
        <f t="shared" si="0"/>
        <v>38</v>
      </c>
    </row>
    <row r="45" spans="2:7" ht="12.75">
      <c r="B45" s="87">
        <v>37204</v>
      </c>
      <c r="C45" s="92">
        <v>5.45</v>
      </c>
      <c r="D45" s="60"/>
      <c r="E45" s="97">
        <v>5.47</v>
      </c>
      <c r="F45" s="58" t="s">
        <v>28</v>
      </c>
      <c r="G45" s="58">
        <f t="shared" si="0"/>
        <v>39</v>
      </c>
    </row>
    <row r="46" spans="2:7" ht="12.75">
      <c r="B46" s="87">
        <v>37208</v>
      </c>
      <c r="C46" s="92">
        <v>5.3</v>
      </c>
      <c r="D46" s="59"/>
      <c r="E46" s="97"/>
      <c r="F46" s="58" t="s">
        <v>1</v>
      </c>
      <c r="G46" s="58">
        <f t="shared" si="0"/>
        <v>40</v>
      </c>
    </row>
    <row r="47" spans="2:7" ht="12.75">
      <c r="B47" s="87">
        <v>37208</v>
      </c>
      <c r="C47" s="92">
        <v>5.5</v>
      </c>
      <c r="D47" s="59"/>
      <c r="E47" s="97"/>
      <c r="F47" s="58" t="s">
        <v>12</v>
      </c>
      <c r="G47" s="58">
        <f t="shared" si="0"/>
        <v>41</v>
      </c>
    </row>
    <row r="48" spans="2:7" ht="12.75">
      <c r="B48" s="87">
        <v>37208</v>
      </c>
      <c r="C48" s="92">
        <v>5.12</v>
      </c>
      <c r="D48" s="59"/>
      <c r="E48" s="97"/>
      <c r="F48" s="58" t="s">
        <v>35</v>
      </c>
      <c r="G48" s="58">
        <f t="shared" si="0"/>
        <v>42</v>
      </c>
    </row>
    <row r="49" spans="2:7" ht="12.75">
      <c r="B49" s="87">
        <v>37209</v>
      </c>
      <c r="C49" s="92">
        <v>5.5</v>
      </c>
      <c r="D49" s="59"/>
      <c r="E49" s="97"/>
      <c r="F49" s="58" t="s">
        <v>24</v>
      </c>
      <c r="G49" s="58">
        <f t="shared" si="0"/>
        <v>43</v>
      </c>
    </row>
    <row r="50" spans="2:7" ht="12.75">
      <c r="B50" s="87">
        <v>37212</v>
      </c>
      <c r="C50" s="92">
        <v>5.3</v>
      </c>
      <c r="D50" s="59"/>
      <c r="E50" s="97"/>
      <c r="F50" s="58" t="s">
        <v>24</v>
      </c>
      <c r="G50" s="58">
        <f t="shared" si="0"/>
        <v>44</v>
      </c>
    </row>
    <row r="51" spans="2:7" ht="12.75">
      <c r="B51" s="87">
        <v>37213</v>
      </c>
      <c r="C51" s="92">
        <v>5.3</v>
      </c>
      <c r="D51" s="59"/>
      <c r="E51" s="97"/>
      <c r="F51" s="58" t="s">
        <v>1</v>
      </c>
      <c r="G51" s="58">
        <f t="shared" si="0"/>
        <v>45</v>
      </c>
    </row>
    <row r="52" spans="2:7" ht="12.75">
      <c r="B52" s="87">
        <v>37213</v>
      </c>
      <c r="C52" s="92">
        <v>5.4</v>
      </c>
      <c r="D52" s="59"/>
      <c r="E52" s="97"/>
      <c r="F52" s="58" t="s">
        <v>12</v>
      </c>
      <c r="G52" s="58">
        <f t="shared" si="0"/>
        <v>46</v>
      </c>
    </row>
    <row r="53" spans="2:7" ht="12.75">
      <c r="B53" s="87">
        <v>37214</v>
      </c>
      <c r="C53" s="92">
        <v>5.35</v>
      </c>
      <c r="D53" s="59"/>
      <c r="E53" s="97"/>
      <c r="F53" s="58" t="s">
        <v>1</v>
      </c>
      <c r="G53" s="58">
        <f t="shared" si="0"/>
        <v>47</v>
      </c>
    </row>
    <row r="54" spans="2:7" ht="12.75">
      <c r="B54" s="87">
        <v>37214</v>
      </c>
      <c r="C54" s="92">
        <v>5.4</v>
      </c>
      <c r="D54" s="59"/>
      <c r="E54" s="97"/>
      <c r="F54" s="58" t="s">
        <v>12</v>
      </c>
      <c r="G54" s="58">
        <f t="shared" si="0"/>
        <v>48</v>
      </c>
    </row>
    <row r="55" spans="2:7" ht="12.75">
      <c r="B55" s="87">
        <v>37214</v>
      </c>
      <c r="C55" s="92">
        <v>5.5</v>
      </c>
      <c r="D55" s="60"/>
      <c r="E55" s="97" t="s">
        <v>41</v>
      </c>
      <c r="F55" s="58" t="s">
        <v>40</v>
      </c>
      <c r="G55" s="58">
        <f t="shared" si="0"/>
        <v>49</v>
      </c>
    </row>
    <row r="56" spans="2:7" ht="12.75">
      <c r="B56" s="87">
        <v>37215</v>
      </c>
      <c r="C56" s="92">
        <v>5.35</v>
      </c>
      <c r="D56" s="59"/>
      <c r="E56" s="97">
        <v>5.4</v>
      </c>
      <c r="F56" s="58" t="s">
        <v>1</v>
      </c>
      <c r="G56" s="58">
        <f t="shared" si="0"/>
        <v>50</v>
      </c>
    </row>
    <row r="57" spans="2:7" ht="12.75">
      <c r="B57" s="87">
        <v>37215</v>
      </c>
      <c r="C57" s="92">
        <v>5.4</v>
      </c>
      <c r="D57" s="60"/>
      <c r="E57" s="97">
        <v>5.4</v>
      </c>
      <c r="F57" s="58" t="s">
        <v>12</v>
      </c>
      <c r="G57" s="58">
        <f t="shared" si="0"/>
        <v>51</v>
      </c>
    </row>
    <row r="58" spans="2:7" ht="12.75">
      <c r="B58" s="87">
        <v>37216</v>
      </c>
      <c r="C58" s="92">
        <v>5.3</v>
      </c>
      <c r="D58" s="60"/>
      <c r="E58" s="97"/>
      <c r="F58" s="58" t="s">
        <v>12</v>
      </c>
      <c r="G58" s="58">
        <f t="shared" si="0"/>
        <v>52</v>
      </c>
    </row>
    <row r="59" spans="2:7" ht="12.75">
      <c r="B59" s="87">
        <v>37216</v>
      </c>
      <c r="C59" s="92">
        <v>5.6</v>
      </c>
      <c r="D59" s="60"/>
      <c r="E59" s="97"/>
      <c r="F59" s="58" t="s">
        <v>40</v>
      </c>
      <c r="G59" s="58">
        <f t="shared" si="0"/>
        <v>53</v>
      </c>
    </row>
    <row r="60" spans="2:7" ht="12.75">
      <c r="B60" s="87">
        <v>37217</v>
      </c>
      <c r="C60" s="92">
        <v>5.2</v>
      </c>
      <c r="D60" s="60"/>
      <c r="E60" s="97"/>
      <c r="F60" s="58" t="s">
        <v>24</v>
      </c>
      <c r="G60" s="58">
        <f t="shared" si="0"/>
        <v>54</v>
      </c>
    </row>
    <row r="61" spans="2:7" ht="12.75">
      <c r="B61" s="87">
        <v>37217</v>
      </c>
      <c r="C61" s="92">
        <v>5.4</v>
      </c>
      <c r="D61" s="60"/>
      <c r="E61" s="97"/>
      <c r="F61" s="58" t="s">
        <v>12</v>
      </c>
      <c r="G61" s="58">
        <f t="shared" si="0"/>
        <v>55</v>
      </c>
    </row>
    <row r="62" spans="2:7" ht="12.75">
      <c r="B62" s="87">
        <v>37217</v>
      </c>
      <c r="C62" s="92">
        <v>5.3</v>
      </c>
      <c r="D62" s="59"/>
      <c r="E62" s="97"/>
      <c r="F62" s="58" t="s">
        <v>1</v>
      </c>
      <c r="G62" s="58">
        <f t="shared" si="0"/>
        <v>56</v>
      </c>
    </row>
    <row r="63" spans="2:7" ht="12.75">
      <c r="B63" s="87">
        <v>37217</v>
      </c>
      <c r="C63" s="92">
        <v>5.6</v>
      </c>
      <c r="D63" s="60"/>
      <c r="E63" s="97"/>
      <c r="F63" s="58" t="s">
        <v>28</v>
      </c>
      <c r="G63" s="58">
        <f t="shared" si="0"/>
        <v>57</v>
      </c>
    </row>
    <row r="64" spans="2:7" ht="12.75">
      <c r="B64" s="87">
        <v>37218</v>
      </c>
      <c r="C64" s="92">
        <v>5.6</v>
      </c>
      <c r="D64" s="59"/>
      <c r="E64" s="97"/>
      <c r="F64" s="58" t="s">
        <v>1</v>
      </c>
      <c r="G64" s="58">
        <f t="shared" si="0"/>
        <v>58</v>
      </c>
    </row>
    <row r="65" spans="2:7" ht="12.75">
      <c r="B65" s="87">
        <v>37219</v>
      </c>
      <c r="C65" s="92">
        <v>5.5</v>
      </c>
      <c r="D65" s="59"/>
      <c r="E65" s="97"/>
      <c r="F65" s="58" t="s">
        <v>12</v>
      </c>
      <c r="G65" s="58">
        <f t="shared" si="0"/>
        <v>59</v>
      </c>
    </row>
    <row r="66" spans="2:7" ht="12.75">
      <c r="B66" s="87">
        <v>37219</v>
      </c>
      <c r="C66" s="92">
        <v>5.6</v>
      </c>
      <c r="D66" s="59"/>
      <c r="E66" s="97"/>
      <c r="F66" s="58" t="s">
        <v>40</v>
      </c>
      <c r="G66" s="58">
        <f t="shared" si="0"/>
        <v>60</v>
      </c>
    </row>
    <row r="67" spans="2:7" ht="12.75">
      <c r="B67" s="88">
        <v>37219</v>
      </c>
      <c r="C67" s="93">
        <v>5.67</v>
      </c>
      <c r="D67" s="71"/>
      <c r="E67" s="98"/>
      <c r="F67" s="76" t="s">
        <v>28</v>
      </c>
      <c r="G67" s="58">
        <f t="shared" si="0"/>
        <v>61</v>
      </c>
    </row>
    <row r="68" spans="2:7" ht="12.75">
      <c r="B68" s="87">
        <v>37220</v>
      </c>
      <c r="C68" s="92">
        <v>5.4</v>
      </c>
      <c r="D68" s="59"/>
      <c r="E68" s="97"/>
      <c r="F68" s="58" t="s">
        <v>1</v>
      </c>
      <c r="G68" s="58">
        <f t="shared" si="0"/>
        <v>62</v>
      </c>
    </row>
    <row r="69" spans="2:7" ht="12.75">
      <c r="B69" s="87">
        <v>37220</v>
      </c>
      <c r="C69" s="92">
        <v>5.3</v>
      </c>
      <c r="D69" s="59"/>
      <c r="E69" s="97"/>
      <c r="F69" s="58" t="s">
        <v>12</v>
      </c>
      <c r="G69" s="58">
        <f t="shared" si="0"/>
        <v>63</v>
      </c>
    </row>
    <row r="70" spans="2:7" ht="12.75">
      <c r="B70" s="87">
        <v>37222</v>
      </c>
      <c r="C70" s="92">
        <v>5.4</v>
      </c>
      <c r="D70" s="59"/>
      <c r="E70" s="97"/>
      <c r="F70" s="58" t="s">
        <v>1</v>
      </c>
      <c r="G70" s="58">
        <f t="shared" si="0"/>
        <v>64</v>
      </c>
    </row>
    <row r="71" spans="2:7" ht="12.75">
      <c r="B71" s="87">
        <v>37222</v>
      </c>
      <c r="C71" s="92">
        <v>5.35</v>
      </c>
      <c r="D71" s="59"/>
      <c r="E71" s="97"/>
      <c r="F71" s="58" t="s">
        <v>12</v>
      </c>
      <c r="G71" s="58">
        <f t="shared" si="0"/>
        <v>65</v>
      </c>
    </row>
    <row r="72" spans="2:7" ht="12.75">
      <c r="B72" s="87">
        <v>37222</v>
      </c>
      <c r="C72" s="92">
        <v>5.3</v>
      </c>
      <c r="D72" s="60"/>
      <c r="E72" s="97"/>
      <c r="F72" s="58" t="s">
        <v>40</v>
      </c>
      <c r="G72" s="58">
        <f t="shared" si="0"/>
        <v>66</v>
      </c>
    </row>
    <row r="73" spans="2:7" ht="12.75">
      <c r="B73" s="87">
        <v>37223</v>
      </c>
      <c r="C73" s="92">
        <v>5.57</v>
      </c>
      <c r="D73" s="60"/>
      <c r="E73" s="97"/>
      <c r="F73" s="58" t="s">
        <v>40</v>
      </c>
      <c r="G73" s="58">
        <f aca="true" t="shared" si="2" ref="G73:G136">G72+1</f>
        <v>67</v>
      </c>
    </row>
    <row r="74" spans="2:7" ht="12.75">
      <c r="B74" s="87">
        <v>37223</v>
      </c>
      <c r="C74" s="92">
        <v>5.4</v>
      </c>
      <c r="D74" s="60"/>
      <c r="E74" s="97"/>
      <c r="F74" s="58" t="s">
        <v>12</v>
      </c>
      <c r="G74" s="58">
        <f t="shared" si="2"/>
        <v>68</v>
      </c>
    </row>
    <row r="75" spans="2:8" ht="12.75">
      <c r="B75" s="87">
        <v>37223</v>
      </c>
      <c r="C75" s="92">
        <v>5.2</v>
      </c>
      <c r="D75" s="60"/>
      <c r="E75" s="97"/>
      <c r="F75" s="58" t="s">
        <v>24</v>
      </c>
      <c r="G75" s="58">
        <f t="shared" si="2"/>
        <v>69</v>
      </c>
      <c r="H75">
        <v>1</v>
      </c>
    </row>
    <row r="76" spans="2:7" ht="12.75">
      <c r="B76" s="87">
        <v>37224</v>
      </c>
      <c r="C76" s="92"/>
      <c r="D76" s="60"/>
      <c r="E76" s="97">
        <v>5</v>
      </c>
      <c r="F76" s="58" t="s">
        <v>40</v>
      </c>
      <c r="G76" s="58">
        <f t="shared" si="2"/>
        <v>70</v>
      </c>
    </row>
    <row r="77" spans="2:7" ht="12.75">
      <c r="B77" s="89">
        <v>37225</v>
      </c>
      <c r="C77" s="92">
        <v>5.3</v>
      </c>
      <c r="D77" s="60"/>
      <c r="E77" s="97"/>
      <c r="F77" s="58" t="s">
        <v>12</v>
      </c>
      <c r="G77" s="58">
        <f t="shared" si="2"/>
        <v>71</v>
      </c>
    </row>
    <row r="78" spans="2:8" ht="12.75">
      <c r="B78" s="89">
        <v>37226</v>
      </c>
      <c r="C78" s="92"/>
      <c r="D78" s="60"/>
      <c r="E78" s="97">
        <v>6.15</v>
      </c>
      <c r="F78" s="58" t="s">
        <v>28</v>
      </c>
      <c r="G78" s="58">
        <f t="shared" si="2"/>
        <v>72</v>
      </c>
      <c r="H78">
        <v>1</v>
      </c>
    </row>
    <row r="79" spans="2:7" ht="12.75">
      <c r="B79" s="87">
        <v>37228</v>
      </c>
      <c r="C79" s="92">
        <v>5.41</v>
      </c>
      <c r="D79" s="59"/>
      <c r="E79" s="97"/>
      <c r="F79" s="58" t="s">
        <v>1</v>
      </c>
      <c r="G79" s="58">
        <f t="shared" si="2"/>
        <v>73</v>
      </c>
    </row>
    <row r="80" spans="2:7" ht="12.75">
      <c r="B80" s="90">
        <v>37228</v>
      </c>
      <c r="C80" s="93">
        <v>5.35</v>
      </c>
      <c r="D80" s="71"/>
      <c r="E80" s="98">
        <v>5.37</v>
      </c>
      <c r="F80" s="76" t="s">
        <v>12</v>
      </c>
      <c r="G80" s="58">
        <f t="shared" si="2"/>
        <v>74</v>
      </c>
    </row>
    <row r="81" spans="2:7" ht="12.75">
      <c r="B81" s="87">
        <v>37230</v>
      </c>
      <c r="C81" s="92">
        <v>5.52</v>
      </c>
      <c r="D81" s="59"/>
      <c r="E81" s="97"/>
      <c r="F81" s="58" t="s">
        <v>1</v>
      </c>
      <c r="G81" s="58">
        <f t="shared" si="2"/>
        <v>75</v>
      </c>
    </row>
    <row r="82" spans="2:7" ht="12.75">
      <c r="B82" s="89">
        <v>37230</v>
      </c>
      <c r="C82" s="92">
        <v>5.45</v>
      </c>
      <c r="D82" s="60"/>
      <c r="E82" s="97">
        <v>5.48</v>
      </c>
      <c r="F82" s="58" t="s">
        <v>12</v>
      </c>
      <c r="G82" s="58">
        <f t="shared" si="2"/>
        <v>76</v>
      </c>
    </row>
    <row r="83" spans="2:7" ht="12.75">
      <c r="B83" s="87">
        <v>37231</v>
      </c>
      <c r="C83" s="92">
        <v>5.49</v>
      </c>
      <c r="D83" s="59"/>
      <c r="E83" s="97"/>
      <c r="F83" s="58" t="s">
        <v>1</v>
      </c>
      <c r="G83" s="58">
        <f t="shared" si="2"/>
        <v>77</v>
      </c>
    </row>
    <row r="84" spans="2:8" ht="12.75">
      <c r="B84" s="87">
        <v>37231</v>
      </c>
      <c r="C84" s="92">
        <v>5.7</v>
      </c>
      <c r="D84" s="59"/>
      <c r="E84" s="97"/>
      <c r="F84" s="58" t="s">
        <v>28</v>
      </c>
      <c r="G84" s="58">
        <f t="shared" si="2"/>
        <v>78</v>
      </c>
      <c r="H84">
        <v>1</v>
      </c>
    </row>
    <row r="85" spans="2:8" ht="12.75">
      <c r="B85" s="88">
        <v>37231</v>
      </c>
      <c r="C85" s="93">
        <v>5.2</v>
      </c>
      <c r="D85" s="72"/>
      <c r="E85" s="98"/>
      <c r="F85" s="76" t="s">
        <v>24</v>
      </c>
      <c r="G85" s="58">
        <f t="shared" si="2"/>
        <v>79</v>
      </c>
      <c r="H85">
        <v>1</v>
      </c>
    </row>
    <row r="86" spans="2:7" ht="12.75">
      <c r="B86" s="88">
        <v>37231</v>
      </c>
      <c r="C86" s="93">
        <v>5.1</v>
      </c>
      <c r="D86" s="71"/>
      <c r="E86" s="98">
        <v>5.1</v>
      </c>
      <c r="F86" s="76" t="s">
        <v>35</v>
      </c>
      <c r="G86" s="58">
        <f t="shared" si="2"/>
        <v>80</v>
      </c>
    </row>
    <row r="87" spans="2:7" ht="12.75">
      <c r="B87" s="88">
        <v>37234</v>
      </c>
      <c r="C87" s="93">
        <v>5.52</v>
      </c>
      <c r="D87" s="72"/>
      <c r="E87" s="98"/>
      <c r="F87" s="76" t="s">
        <v>1</v>
      </c>
      <c r="G87" s="58">
        <f t="shared" si="2"/>
        <v>81</v>
      </c>
    </row>
    <row r="88" spans="2:7" ht="12.75">
      <c r="B88" s="88">
        <v>37236</v>
      </c>
      <c r="C88" s="93">
        <v>5.5</v>
      </c>
      <c r="D88" s="72"/>
      <c r="E88" s="98"/>
      <c r="F88" s="76" t="s">
        <v>24</v>
      </c>
      <c r="G88" s="58">
        <f t="shared" si="2"/>
        <v>82</v>
      </c>
    </row>
    <row r="89" spans="2:7" ht="12.75">
      <c r="B89" s="88">
        <v>37236</v>
      </c>
      <c r="C89" s="93">
        <v>5.55</v>
      </c>
      <c r="D89" s="72"/>
      <c r="E89" s="98"/>
      <c r="F89" s="76" t="s">
        <v>1</v>
      </c>
      <c r="G89" s="58">
        <f t="shared" si="2"/>
        <v>83</v>
      </c>
    </row>
    <row r="90" spans="2:7" ht="12.75">
      <c r="B90" s="88">
        <v>37237</v>
      </c>
      <c r="C90" s="93">
        <v>5.58</v>
      </c>
      <c r="D90" s="72"/>
      <c r="E90" s="98"/>
      <c r="F90" s="76" t="s">
        <v>1</v>
      </c>
      <c r="G90" s="58">
        <f t="shared" si="2"/>
        <v>84</v>
      </c>
    </row>
    <row r="91" spans="2:7" ht="12.75">
      <c r="B91" s="88">
        <v>37238</v>
      </c>
      <c r="C91" s="93">
        <v>5.61</v>
      </c>
      <c r="D91" s="72"/>
      <c r="E91" s="98"/>
      <c r="F91" s="76" t="s">
        <v>1</v>
      </c>
      <c r="G91" s="58">
        <f t="shared" si="2"/>
        <v>85</v>
      </c>
    </row>
    <row r="92" spans="2:7" ht="12.75">
      <c r="B92" s="88">
        <v>37241</v>
      </c>
      <c r="C92" s="93">
        <v>5.68</v>
      </c>
      <c r="D92" s="72"/>
      <c r="E92" s="98"/>
      <c r="F92" s="76" t="s">
        <v>1</v>
      </c>
      <c r="G92" s="58">
        <f t="shared" si="2"/>
        <v>86</v>
      </c>
    </row>
    <row r="93" spans="2:7" ht="12.75">
      <c r="B93" s="88">
        <v>37241</v>
      </c>
      <c r="C93" s="93">
        <v>6.1</v>
      </c>
      <c r="D93" s="71"/>
      <c r="E93" s="98">
        <v>6.1</v>
      </c>
      <c r="F93" s="76" t="s">
        <v>28</v>
      </c>
      <c r="G93" s="58">
        <f t="shared" si="2"/>
        <v>87</v>
      </c>
    </row>
    <row r="94" spans="2:8" ht="12.75">
      <c r="B94" s="88">
        <v>37241</v>
      </c>
      <c r="C94" s="93"/>
      <c r="D94" s="71"/>
      <c r="E94" s="98">
        <v>6.2</v>
      </c>
      <c r="F94" s="76" t="s">
        <v>40</v>
      </c>
      <c r="G94" s="58">
        <f t="shared" si="2"/>
        <v>88</v>
      </c>
      <c r="H94">
        <v>1</v>
      </c>
    </row>
    <row r="95" spans="2:8" ht="12.75">
      <c r="B95" s="88">
        <v>37241</v>
      </c>
      <c r="C95" s="93"/>
      <c r="D95" s="71"/>
      <c r="E95" s="98">
        <v>5.33</v>
      </c>
      <c r="F95" s="76" t="s">
        <v>24</v>
      </c>
      <c r="G95" s="58">
        <f t="shared" si="2"/>
        <v>89</v>
      </c>
      <c r="H95">
        <v>1</v>
      </c>
    </row>
    <row r="96" spans="2:7" ht="12.75">
      <c r="B96" s="88">
        <v>37241</v>
      </c>
      <c r="C96" s="93">
        <v>5.4</v>
      </c>
      <c r="D96" s="71"/>
      <c r="E96" s="98"/>
      <c r="F96" s="76" t="s">
        <v>35</v>
      </c>
      <c r="G96" s="58">
        <f t="shared" si="2"/>
        <v>90</v>
      </c>
    </row>
    <row r="97" spans="2:7" ht="12.75">
      <c r="B97" s="88">
        <v>37244</v>
      </c>
      <c r="C97" s="93">
        <v>5.78</v>
      </c>
      <c r="D97" s="72"/>
      <c r="E97" s="98"/>
      <c r="F97" s="76" t="s">
        <v>1</v>
      </c>
      <c r="G97" s="58">
        <f t="shared" si="2"/>
        <v>91</v>
      </c>
    </row>
    <row r="98" spans="2:7" ht="12.75">
      <c r="B98" s="88">
        <v>37246</v>
      </c>
      <c r="C98" s="93">
        <v>5.95</v>
      </c>
      <c r="D98" s="72"/>
      <c r="E98" s="98"/>
      <c r="F98" s="76" t="s">
        <v>1</v>
      </c>
      <c r="G98" s="58">
        <f t="shared" si="2"/>
        <v>92</v>
      </c>
    </row>
    <row r="99" spans="2:7" ht="12.75">
      <c r="B99" s="88">
        <v>37246</v>
      </c>
      <c r="C99" s="93">
        <v>5.64</v>
      </c>
      <c r="D99" s="72"/>
      <c r="E99" s="98"/>
      <c r="F99" s="76" t="s">
        <v>24</v>
      </c>
      <c r="G99" s="58">
        <f t="shared" si="2"/>
        <v>93</v>
      </c>
    </row>
    <row r="100" spans="2:7" ht="12.75">
      <c r="B100" s="88">
        <v>37246</v>
      </c>
      <c r="C100" s="93">
        <v>5.86</v>
      </c>
      <c r="D100" s="72"/>
      <c r="E100" s="98"/>
      <c r="F100" s="76" t="s">
        <v>12</v>
      </c>
      <c r="G100" s="58">
        <f t="shared" si="2"/>
        <v>94</v>
      </c>
    </row>
    <row r="101" spans="2:7" ht="12.75">
      <c r="B101" s="88">
        <v>37246</v>
      </c>
      <c r="C101" s="93">
        <v>5.62</v>
      </c>
      <c r="D101" s="72"/>
      <c r="E101" s="98"/>
      <c r="F101" s="76" t="s">
        <v>35</v>
      </c>
      <c r="G101" s="58">
        <f t="shared" si="2"/>
        <v>95</v>
      </c>
    </row>
    <row r="102" spans="2:8" ht="12.75">
      <c r="B102" s="88">
        <v>37246</v>
      </c>
      <c r="C102" s="93">
        <v>6.15</v>
      </c>
      <c r="D102" s="72"/>
      <c r="E102" s="98"/>
      <c r="F102" s="76" t="s">
        <v>28</v>
      </c>
      <c r="G102" s="58">
        <f t="shared" si="2"/>
        <v>96</v>
      </c>
      <c r="H102">
        <v>1</v>
      </c>
    </row>
    <row r="103" spans="2:7" ht="12.75">
      <c r="B103" s="88">
        <v>37249</v>
      </c>
      <c r="C103" s="93">
        <v>6.05</v>
      </c>
      <c r="D103" s="72"/>
      <c r="E103" s="98">
        <v>6.01</v>
      </c>
      <c r="F103" s="76" t="s">
        <v>1</v>
      </c>
      <c r="G103" s="58">
        <f t="shared" si="2"/>
        <v>97</v>
      </c>
    </row>
    <row r="104" spans="2:7" ht="12.75">
      <c r="B104" s="88">
        <v>37249</v>
      </c>
      <c r="C104" s="93">
        <v>5.95</v>
      </c>
      <c r="D104" s="72"/>
      <c r="E104" s="98">
        <v>6</v>
      </c>
      <c r="F104" s="76" t="s">
        <v>12</v>
      </c>
      <c r="G104" s="58">
        <f t="shared" si="2"/>
        <v>98</v>
      </c>
    </row>
    <row r="105" spans="2:7" ht="12.75">
      <c r="B105" s="88">
        <v>37251</v>
      </c>
      <c r="C105" s="93">
        <v>5.97</v>
      </c>
      <c r="D105" s="72"/>
      <c r="E105" s="98"/>
      <c r="F105" s="76" t="s">
        <v>24</v>
      </c>
      <c r="G105" s="58">
        <f t="shared" si="2"/>
        <v>99</v>
      </c>
    </row>
    <row r="106" spans="2:7" ht="12.75">
      <c r="B106" s="88">
        <v>37251</v>
      </c>
      <c r="C106" s="93">
        <v>6.04</v>
      </c>
      <c r="D106" s="72"/>
      <c r="E106" s="98"/>
      <c r="F106" s="76" t="s">
        <v>12</v>
      </c>
      <c r="G106" s="58">
        <f t="shared" si="2"/>
        <v>100</v>
      </c>
    </row>
    <row r="107" spans="2:8" ht="12.75">
      <c r="B107" s="88">
        <v>37252</v>
      </c>
      <c r="C107" s="93">
        <v>6.2</v>
      </c>
      <c r="D107" s="72"/>
      <c r="E107" s="98"/>
      <c r="F107" s="76" t="s">
        <v>28</v>
      </c>
      <c r="G107" s="58">
        <f t="shared" si="2"/>
        <v>101</v>
      </c>
      <c r="H107">
        <v>1</v>
      </c>
    </row>
    <row r="108" spans="2:7" ht="12.75">
      <c r="B108" s="88">
        <v>37252</v>
      </c>
      <c r="C108" s="93">
        <v>6.06</v>
      </c>
      <c r="D108" s="72"/>
      <c r="E108" s="98"/>
      <c r="F108" s="76" t="s">
        <v>1</v>
      </c>
      <c r="G108" s="58">
        <f t="shared" si="2"/>
        <v>102</v>
      </c>
    </row>
    <row r="109" spans="2:7" ht="12.75">
      <c r="B109" s="88">
        <v>37253</v>
      </c>
      <c r="C109" s="93">
        <v>6.19</v>
      </c>
      <c r="D109" s="72"/>
      <c r="E109" s="98"/>
      <c r="F109" s="76" t="s">
        <v>12</v>
      </c>
      <c r="G109" s="58">
        <f t="shared" si="2"/>
        <v>103</v>
      </c>
    </row>
    <row r="110" spans="2:7" ht="12.75">
      <c r="B110" s="88">
        <v>37261</v>
      </c>
      <c r="C110" s="93">
        <v>6.44</v>
      </c>
      <c r="D110" s="73"/>
      <c r="E110" s="98"/>
      <c r="F110" s="76" t="s">
        <v>1</v>
      </c>
      <c r="G110" s="58">
        <f t="shared" si="2"/>
        <v>104</v>
      </c>
    </row>
    <row r="111" spans="2:7" ht="12.75">
      <c r="B111" s="88">
        <v>37262</v>
      </c>
      <c r="C111" s="93">
        <v>6.3</v>
      </c>
      <c r="D111" s="73"/>
      <c r="E111" s="98"/>
      <c r="F111" s="76" t="s">
        <v>24</v>
      </c>
      <c r="G111" s="58">
        <f t="shared" si="2"/>
        <v>105</v>
      </c>
    </row>
    <row r="112" spans="2:7" ht="12.75">
      <c r="B112" s="88">
        <v>37262</v>
      </c>
      <c r="C112" s="93">
        <v>6.49</v>
      </c>
      <c r="D112" s="73"/>
      <c r="E112" s="98"/>
      <c r="F112" s="76" t="s">
        <v>1</v>
      </c>
      <c r="G112" s="58">
        <f t="shared" si="2"/>
        <v>106</v>
      </c>
    </row>
    <row r="113" spans="2:7" ht="12.75">
      <c r="B113" s="88">
        <v>37262</v>
      </c>
      <c r="C113" s="93">
        <v>6.63</v>
      </c>
      <c r="D113" s="73"/>
      <c r="E113" s="98"/>
      <c r="F113" s="76" t="s">
        <v>12</v>
      </c>
      <c r="G113" s="58">
        <f t="shared" si="2"/>
        <v>107</v>
      </c>
    </row>
    <row r="114" spans="2:8" ht="12.75">
      <c r="B114" s="88">
        <v>37262</v>
      </c>
      <c r="C114" s="93"/>
      <c r="D114" s="73"/>
      <c r="E114" s="98">
        <v>6.89</v>
      </c>
      <c r="F114" s="76" t="s">
        <v>28</v>
      </c>
      <c r="G114" s="58">
        <f t="shared" si="2"/>
        <v>108</v>
      </c>
      <c r="H114">
        <v>1</v>
      </c>
    </row>
    <row r="115" spans="2:7" ht="12.75">
      <c r="B115" s="88">
        <v>37267</v>
      </c>
      <c r="C115" s="93">
        <v>6.77</v>
      </c>
      <c r="D115" s="73"/>
      <c r="E115" s="98"/>
      <c r="F115" s="76" t="s">
        <v>1</v>
      </c>
      <c r="G115" s="58">
        <f t="shared" si="2"/>
        <v>109</v>
      </c>
    </row>
    <row r="116" spans="2:7" ht="12.75">
      <c r="B116" s="88">
        <v>37267</v>
      </c>
      <c r="C116" s="93">
        <v>6.87</v>
      </c>
      <c r="D116" s="73"/>
      <c r="E116" s="98"/>
      <c r="F116" s="76" t="s">
        <v>24</v>
      </c>
      <c r="G116" s="58">
        <f t="shared" si="2"/>
        <v>110</v>
      </c>
    </row>
    <row r="117" spans="2:7" ht="12.75">
      <c r="B117" s="88">
        <v>37267</v>
      </c>
      <c r="C117" s="93">
        <v>6.92</v>
      </c>
      <c r="D117" s="73"/>
      <c r="E117" s="98"/>
      <c r="F117" s="76" t="s">
        <v>12</v>
      </c>
      <c r="G117" s="58">
        <f t="shared" si="2"/>
        <v>111</v>
      </c>
    </row>
    <row r="118" spans="2:7" ht="12.75">
      <c r="B118" s="88">
        <v>37268</v>
      </c>
      <c r="C118" s="93">
        <v>6.85</v>
      </c>
      <c r="D118" s="73"/>
      <c r="E118" s="98"/>
      <c r="F118" s="76" t="s">
        <v>1</v>
      </c>
      <c r="G118" s="58">
        <f t="shared" si="2"/>
        <v>112</v>
      </c>
    </row>
    <row r="119" spans="2:7" ht="12.75">
      <c r="B119" s="88">
        <v>37268</v>
      </c>
      <c r="C119" s="93">
        <v>7.13</v>
      </c>
      <c r="D119" s="73"/>
      <c r="E119" s="98"/>
      <c r="F119" s="76" t="s">
        <v>28</v>
      </c>
      <c r="G119" s="58">
        <f t="shared" si="2"/>
        <v>113</v>
      </c>
    </row>
    <row r="120" spans="2:7" ht="12.75">
      <c r="B120" s="88">
        <v>37270</v>
      </c>
      <c r="C120" s="93">
        <v>6.83</v>
      </c>
      <c r="D120" s="73"/>
      <c r="E120" s="98"/>
      <c r="F120" s="76" t="s">
        <v>40</v>
      </c>
      <c r="G120" s="58">
        <f t="shared" si="2"/>
        <v>114</v>
      </c>
    </row>
    <row r="121" spans="2:7" ht="12.75">
      <c r="B121" s="88">
        <v>37270</v>
      </c>
      <c r="C121" s="93">
        <v>7.02</v>
      </c>
      <c r="D121" s="73"/>
      <c r="E121" s="98"/>
      <c r="F121" s="76" t="s">
        <v>1</v>
      </c>
      <c r="G121" s="58">
        <f t="shared" si="2"/>
        <v>115</v>
      </c>
    </row>
    <row r="122" spans="2:7" ht="12.75">
      <c r="B122" s="88">
        <v>37270</v>
      </c>
      <c r="C122" s="93">
        <v>7.23</v>
      </c>
      <c r="D122" s="73"/>
      <c r="E122" s="98"/>
      <c r="F122" s="76" t="s">
        <v>12</v>
      </c>
      <c r="G122" s="58">
        <f t="shared" si="2"/>
        <v>116</v>
      </c>
    </row>
    <row r="123" spans="2:7" ht="12.75">
      <c r="B123" s="88">
        <v>37271</v>
      </c>
      <c r="C123" s="93">
        <v>6.85</v>
      </c>
      <c r="D123" s="73"/>
      <c r="E123" s="98"/>
      <c r="F123" s="76" t="s">
        <v>40</v>
      </c>
      <c r="G123" s="58">
        <f t="shared" si="2"/>
        <v>117</v>
      </c>
    </row>
    <row r="124" spans="2:7" ht="12.75">
      <c r="B124" s="88">
        <v>37272</v>
      </c>
      <c r="C124" s="93">
        <v>6.95</v>
      </c>
      <c r="D124" s="73"/>
      <c r="E124" s="98">
        <v>6.98</v>
      </c>
      <c r="F124" s="76" t="s">
        <v>40</v>
      </c>
      <c r="G124" s="58">
        <f t="shared" si="2"/>
        <v>118</v>
      </c>
    </row>
    <row r="125" spans="2:8" ht="12.75">
      <c r="B125" s="88">
        <v>37272</v>
      </c>
      <c r="C125" s="93"/>
      <c r="D125" s="73"/>
      <c r="E125" s="98"/>
      <c r="F125" s="76" t="s">
        <v>24</v>
      </c>
      <c r="G125" s="58">
        <f t="shared" si="2"/>
        <v>119</v>
      </c>
      <c r="H125" t="s">
        <v>60</v>
      </c>
    </row>
    <row r="126" spans="2:7" ht="12.75">
      <c r="B126" s="88">
        <v>37272</v>
      </c>
      <c r="C126" s="93">
        <v>7.05</v>
      </c>
      <c r="D126" s="73"/>
      <c r="E126" s="98">
        <v>7</v>
      </c>
      <c r="F126" s="76" t="s">
        <v>61</v>
      </c>
      <c r="G126" s="58">
        <f t="shared" si="2"/>
        <v>120</v>
      </c>
    </row>
    <row r="127" spans="2:7" ht="12.75">
      <c r="B127" s="88">
        <v>37272</v>
      </c>
      <c r="C127" s="93">
        <v>6.9</v>
      </c>
      <c r="D127" s="73"/>
      <c r="E127" s="98"/>
      <c r="F127" s="76" t="s">
        <v>62</v>
      </c>
      <c r="G127" s="58">
        <f t="shared" si="2"/>
        <v>121</v>
      </c>
    </row>
    <row r="128" spans="2:7" ht="12.75">
      <c r="B128" s="88">
        <v>37273</v>
      </c>
      <c r="C128" s="93">
        <v>7.11</v>
      </c>
      <c r="D128" s="73"/>
      <c r="E128" s="98"/>
      <c r="F128" s="76" t="s">
        <v>1</v>
      </c>
      <c r="G128" s="58">
        <f t="shared" si="2"/>
        <v>122</v>
      </c>
    </row>
    <row r="129" spans="2:7" ht="12.75">
      <c r="B129" s="88">
        <v>37273</v>
      </c>
      <c r="C129" s="93">
        <v>7.33</v>
      </c>
      <c r="D129" s="73"/>
      <c r="E129" s="98"/>
      <c r="F129" s="76" t="s">
        <v>12</v>
      </c>
      <c r="G129" s="58">
        <f t="shared" si="2"/>
        <v>123</v>
      </c>
    </row>
    <row r="130" spans="2:8" ht="12.75">
      <c r="B130" s="88">
        <v>37275</v>
      </c>
      <c r="C130" s="93"/>
      <c r="D130" s="73"/>
      <c r="E130" s="98">
        <v>7.6</v>
      </c>
      <c r="F130" s="76" t="s">
        <v>28</v>
      </c>
      <c r="G130" s="58">
        <f t="shared" si="2"/>
        <v>124</v>
      </c>
      <c r="H130">
        <v>1</v>
      </c>
    </row>
    <row r="131" spans="2:7" ht="12.75">
      <c r="B131" s="88">
        <v>37276</v>
      </c>
      <c r="C131" s="93">
        <v>7.16</v>
      </c>
      <c r="D131" s="74"/>
      <c r="E131" s="98"/>
      <c r="F131" s="76" t="s">
        <v>1</v>
      </c>
      <c r="G131" s="58">
        <f t="shared" si="2"/>
        <v>125</v>
      </c>
    </row>
    <row r="132" spans="2:7" ht="12.75">
      <c r="B132" s="88">
        <v>37276</v>
      </c>
      <c r="C132" s="93">
        <v>7.33</v>
      </c>
      <c r="D132" s="74"/>
      <c r="E132" s="98"/>
      <c r="F132" s="76" t="s">
        <v>12</v>
      </c>
      <c r="G132" s="58">
        <f t="shared" si="2"/>
        <v>126</v>
      </c>
    </row>
    <row r="133" spans="2:7" ht="12.75">
      <c r="B133" s="88">
        <v>37279</v>
      </c>
      <c r="C133" s="93">
        <v>7.33</v>
      </c>
      <c r="D133" s="74"/>
      <c r="E133" s="98"/>
      <c r="F133" s="76" t="s">
        <v>24</v>
      </c>
      <c r="G133" s="58">
        <f t="shared" si="2"/>
        <v>127</v>
      </c>
    </row>
    <row r="134" spans="2:7" ht="12.75">
      <c r="B134" s="88">
        <v>37280</v>
      </c>
      <c r="C134" s="93">
        <v>7.1</v>
      </c>
      <c r="D134" s="74"/>
      <c r="E134" s="98"/>
      <c r="F134" s="76" t="s">
        <v>35</v>
      </c>
      <c r="G134" s="58">
        <f t="shared" si="2"/>
        <v>128</v>
      </c>
    </row>
    <row r="135" spans="2:7" ht="12.75">
      <c r="B135" s="88">
        <v>37280</v>
      </c>
      <c r="C135" s="93">
        <v>7.03</v>
      </c>
      <c r="D135" s="74"/>
      <c r="E135" s="98"/>
      <c r="F135" s="76" t="s">
        <v>40</v>
      </c>
      <c r="G135" s="58">
        <f t="shared" si="2"/>
        <v>129</v>
      </c>
    </row>
    <row r="136" spans="2:7" ht="12.75">
      <c r="B136" s="88">
        <v>37280</v>
      </c>
      <c r="C136" s="93">
        <v>7.28</v>
      </c>
      <c r="D136" s="74"/>
      <c r="E136" s="98"/>
      <c r="F136" s="76" t="s">
        <v>1</v>
      </c>
      <c r="G136" s="58">
        <f t="shared" si="2"/>
        <v>130</v>
      </c>
    </row>
    <row r="137" spans="2:7" ht="12.75">
      <c r="B137" s="87">
        <v>37285</v>
      </c>
      <c r="C137" s="92">
        <v>7.31</v>
      </c>
      <c r="D137" s="75">
        <v>5</v>
      </c>
      <c r="E137" s="97">
        <v>7.31</v>
      </c>
      <c r="F137" s="58" t="s">
        <v>1</v>
      </c>
      <c r="G137" s="58">
        <f aca="true" t="shared" si="3" ref="G137:G169">G136+1</f>
        <v>131</v>
      </c>
    </row>
    <row r="138" spans="2:8" ht="12.75">
      <c r="B138" s="87">
        <v>37285</v>
      </c>
      <c r="C138" s="92"/>
      <c r="D138" s="75"/>
      <c r="E138" s="97">
        <v>8.04</v>
      </c>
      <c r="F138" s="58" t="s">
        <v>24</v>
      </c>
      <c r="G138" s="58">
        <f t="shared" si="3"/>
        <v>132</v>
      </c>
      <c r="H138">
        <v>1</v>
      </c>
    </row>
    <row r="139" spans="2:7" ht="12.75">
      <c r="B139" s="87">
        <v>37288</v>
      </c>
      <c r="C139" s="92">
        <v>7.59</v>
      </c>
      <c r="D139" s="75"/>
      <c r="E139" s="97"/>
      <c r="F139" s="58" t="s">
        <v>1</v>
      </c>
      <c r="G139" s="58">
        <f t="shared" si="3"/>
        <v>133</v>
      </c>
    </row>
    <row r="140" spans="2:8" ht="12.75">
      <c r="B140" s="87">
        <v>37288</v>
      </c>
      <c r="C140" s="94"/>
      <c r="D140" s="75"/>
      <c r="E140" s="97">
        <v>8.3</v>
      </c>
      <c r="F140" s="58" t="s">
        <v>28</v>
      </c>
      <c r="G140" s="58">
        <f t="shared" si="3"/>
        <v>134</v>
      </c>
      <c r="H140">
        <v>2</v>
      </c>
    </row>
    <row r="141" spans="2:7" ht="12.75">
      <c r="B141" s="87">
        <v>37289</v>
      </c>
      <c r="C141" s="92">
        <v>8</v>
      </c>
      <c r="D141" s="75"/>
      <c r="E141" s="97">
        <v>8</v>
      </c>
      <c r="F141" s="58" t="s">
        <v>12</v>
      </c>
      <c r="G141" s="58">
        <f t="shared" si="3"/>
        <v>135</v>
      </c>
    </row>
    <row r="142" spans="2:7" ht="12.75">
      <c r="B142" s="87">
        <v>37291</v>
      </c>
      <c r="C142" s="92">
        <v>7.95</v>
      </c>
      <c r="D142" s="75"/>
      <c r="E142" s="97"/>
      <c r="F142" s="58" t="s">
        <v>24</v>
      </c>
      <c r="G142" s="58">
        <f t="shared" si="3"/>
        <v>136</v>
      </c>
    </row>
    <row r="143" spans="2:7" ht="12.75">
      <c r="B143" s="87">
        <v>37293</v>
      </c>
      <c r="C143" s="92">
        <v>7.7</v>
      </c>
      <c r="D143" s="75"/>
      <c r="E143" s="97"/>
      <c r="F143" s="58" t="s">
        <v>1</v>
      </c>
      <c r="G143" s="58">
        <f t="shared" si="3"/>
        <v>137</v>
      </c>
    </row>
    <row r="144" spans="2:7" ht="12.75">
      <c r="B144" s="87">
        <v>37294</v>
      </c>
      <c r="C144" s="92">
        <v>8.3</v>
      </c>
      <c r="D144" s="75"/>
      <c r="E144" s="97">
        <v>8.32</v>
      </c>
      <c r="F144" s="58" t="s">
        <v>24</v>
      </c>
      <c r="G144" s="58">
        <f t="shared" si="3"/>
        <v>138</v>
      </c>
    </row>
    <row r="145" spans="2:7" ht="12.75">
      <c r="B145" s="87">
        <v>37295</v>
      </c>
      <c r="C145" s="92">
        <v>7.82</v>
      </c>
      <c r="D145" s="75"/>
      <c r="E145" s="97"/>
      <c r="F145" s="58" t="s">
        <v>12</v>
      </c>
      <c r="G145" s="58">
        <f t="shared" si="3"/>
        <v>139</v>
      </c>
    </row>
    <row r="146" spans="2:7" ht="12.75">
      <c r="B146" s="87">
        <v>37295</v>
      </c>
      <c r="C146" s="92">
        <v>7.95</v>
      </c>
      <c r="D146" s="75"/>
      <c r="E146" s="97"/>
      <c r="F146" s="58" t="s">
        <v>1</v>
      </c>
      <c r="G146" s="58">
        <f t="shared" si="3"/>
        <v>140</v>
      </c>
    </row>
    <row r="147" spans="2:7" ht="12.75">
      <c r="B147" s="87">
        <v>37298</v>
      </c>
      <c r="C147" s="92">
        <v>8.08</v>
      </c>
      <c r="D147" s="75"/>
      <c r="E147" s="97"/>
      <c r="F147" s="58" t="s">
        <v>1</v>
      </c>
      <c r="G147" s="58">
        <f t="shared" si="3"/>
        <v>141</v>
      </c>
    </row>
    <row r="148" spans="2:7" ht="12.75">
      <c r="B148" s="87">
        <v>37301</v>
      </c>
      <c r="C148" s="92">
        <v>8.37</v>
      </c>
      <c r="D148" s="75"/>
      <c r="E148" s="97"/>
      <c r="F148" s="58" t="s">
        <v>24</v>
      </c>
      <c r="G148" s="58">
        <f t="shared" si="3"/>
        <v>142</v>
      </c>
    </row>
    <row r="149" spans="2:7" ht="12.75">
      <c r="B149" s="87">
        <v>37304</v>
      </c>
      <c r="C149" s="92">
        <v>8.35</v>
      </c>
      <c r="D149" s="75"/>
      <c r="E149" s="97"/>
      <c r="F149" s="58" t="s">
        <v>1</v>
      </c>
      <c r="G149" s="58">
        <f t="shared" si="3"/>
        <v>143</v>
      </c>
    </row>
    <row r="150" spans="2:7" ht="12.75">
      <c r="B150" s="87">
        <v>37308</v>
      </c>
      <c r="C150" s="92">
        <v>8.37</v>
      </c>
      <c r="D150" s="58">
        <v>2</v>
      </c>
      <c r="E150" s="97"/>
      <c r="F150" s="58" t="s">
        <v>24</v>
      </c>
      <c r="G150" s="58">
        <f t="shared" si="3"/>
        <v>144</v>
      </c>
    </row>
    <row r="151" spans="2:7" ht="12.75">
      <c r="B151" s="87">
        <v>37308</v>
      </c>
      <c r="C151" s="92">
        <v>8.29</v>
      </c>
      <c r="D151" s="58"/>
      <c r="E151" s="97"/>
      <c r="F151" s="58" t="s">
        <v>1</v>
      </c>
      <c r="G151" s="58">
        <f t="shared" si="3"/>
        <v>145</v>
      </c>
    </row>
    <row r="152" spans="2:7" ht="12.75">
      <c r="B152" s="87">
        <v>37317</v>
      </c>
      <c r="C152" s="92">
        <v>8.51</v>
      </c>
      <c r="D152" s="58">
        <v>2</v>
      </c>
      <c r="E152" s="97"/>
      <c r="F152" s="58" t="s">
        <v>24</v>
      </c>
      <c r="G152" s="58">
        <f t="shared" si="3"/>
        <v>146</v>
      </c>
    </row>
    <row r="153" spans="2:7" ht="12.75">
      <c r="B153" s="87">
        <v>37318</v>
      </c>
      <c r="C153" s="92">
        <v>8.5</v>
      </c>
      <c r="D153" s="58"/>
      <c r="E153" s="97"/>
      <c r="F153" s="58" t="s">
        <v>1</v>
      </c>
      <c r="G153" s="58">
        <f t="shared" si="3"/>
        <v>147</v>
      </c>
    </row>
    <row r="154" spans="2:7" ht="12.75">
      <c r="B154" s="87">
        <v>37325</v>
      </c>
      <c r="C154" s="92">
        <v>8.54</v>
      </c>
      <c r="D154" s="58">
        <v>3</v>
      </c>
      <c r="E154" s="97"/>
      <c r="F154" s="58" t="s">
        <v>24</v>
      </c>
      <c r="G154" s="58">
        <f t="shared" si="3"/>
        <v>148</v>
      </c>
    </row>
    <row r="155" spans="2:7" ht="12.75">
      <c r="B155" s="87">
        <v>37332</v>
      </c>
      <c r="C155" s="92">
        <v>8.54</v>
      </c>
      <c r="D155" s="58">
        <v>3</v>
      </c>
      <c r="E155" s="97"/>
      <c r="F155" s="58" t="s">
        <v>24</v>
      </c>
      <c r="G155" s="58">
        <f t="shared" si="3"/>
        <v>149</v>
      </c>
    </row>
    <row r="156" spans="2:7" ht="12.75">
      <c r="B156" s="87">
        <v>37334</v>
      </c>
      <c r="C156" s="92">
        <v>8.71</v>
      </c>
      <c r="D156" s="58"/>
      <c r="E156" s="97"/>
      <c r="F156" s="58" t="s">
        <v>1</v>
      </c>
      <c r="G156" s="58">
        <f t="shared" si="3"/>
        <v>150</v>
      </c>
    </row>
    <row r="157" spans="2:7" ht="12.75">
      <c r="B157" s="87">
        <v>37367</v>
      </c>
      <c r="C157" s="92">
        <v>9.14</v>
      </c>
      <c r="D157" s="58"/>
      <c r="E157" s="97"/>
      <c r="F157" s="58" t="s">
        <v>24</v>
      </c>
      <c r="G157" s="58">
        <f t="shared" si="3"/>
        <v>151</v>
      </c>
    </row>
    <row r="158" spans="2:7" ht="12.75">
      <c r="B158" s="87">
        <v>37387</v>
      </c>
      <c r="C158" s="92">
        <v>10.24</v>
      </c>
      <c r="D158" s="58"/>
      <c r="E158" s="97"/>
      <c r="F158" s="58" t="s">
        <v>12</v>
      </c>
      <c r="G158" s="58">
        <f t="shared" si="3"/>
        <v>152</v>
      </c>
    </row>
    <row r="159" spans="2:7" ht="12.75">
      <c r="B159" s="87">
        <v>37387</v>
      </c>
      <c r="C159" s="92">
        <v>10.34</v>
      </c>
      <c r="D159" s="58"/>
      <c r="E159" s="97"/>
      <c r="F159" s="58" t="s">
        <v>1</v>
      </c>
      <c r="G159" s="58">
        <f t="shared" si="3"/>
        <v>153</v>
      </c>
    </row>
    <row r="160" spans="2:7" ht="12.75">
      <c r="B160" s="87">
        <v>37394</v>
      </c>
      <c r="C160" s="92">
        <v>10.33</v>
      </c>
      <c r="D160" s="58"/>
      <c r="E160" s="97"/>
      <c r="F160" s="58" t="s">
        <v>1</v>
      </c>
      <c r="G160" s="58">
        <f t="shared" si="3"/>
        <v>154</v>
      </c>
    </row>
    <row r="161" spans="2:7" ht="12.75">
      <c r="B161" s="87">
        <v>37394</v>
      </c>
      <c r="C161" s="92">
        <v>10.16</v>
      </c>
      <c r="D161" s="58">
        <v>1</v>
      </c>
      <c r="E161" s="97"/>
      <c r="F161" s="58" t="s">
        <v>12</v>
      </c>
      <c r="G161" s="58">
        <f t="shared" si="3"/>
        <v>155</v>
      </c>
    </row>
    <row r="162" spans="2:7" ht="12.75">
      <c r="B162" s="87">
        <v>37422</v>
      </c>
      <c r="C162" s="92">
        <v>11.42</v>
      </c>
      <c r="D162" s="58">
        <v>3</v>
      </c>
      <c r="E162" s="97"/>
      <c r="F162" s="58" t="s">
        <v>12</v>
      </c>
      <c r="G162" s="58">
        <f t="shared" si="3"/>
        <v>156</v>
      </c>
    </row>
    <row r="163" spans="2:7" ht="12.75">
      <c r="B163" s="87">
        <v>37471</v>
      </c>
      <c r="C163" s="92">
        <v>12.56</v>
      </c>
      <c r="D163" s="58">
        <v>1</v>
      </c>
      <c r="E163" s="97"/>
      <c r="F163" s="58" t="s">
        <v>1</v>
      </c>
      <c r="G163" s="58">
        <f t="shared" si="3"/>
        <v>157</v>
      </c>
    </row>
    <row r="164" spans="2:7" ht="12.75">
      <c r="B164" s="87">
        <v>37475</v>
      </c>
      <c r="C164" s="92">
        <v>12.3</v>
      </c>
      <c r="D164" s="58">
        <v>3</v>
      </c>
      <c r="E164" s="97"/>
      <c r="F164" s="58" t="s">
        <v>12</v>
      </c>
      <c r="G164" s="58">
        <f t="shared" si="3"/>
        <v>158</v>
      </c>
    </row>
    <row r="165" spans="2:7" ht="12.75">
      <c r="B165" s="87">
        <v>37480</v>
      </c>
      <c r="C165" s="92">
        <v>12.58</v>
      </c>
      <c r="D165" s="58">
        <v>1</v>
      </c>
      <c r="E165" s="97"/>
      <c r="F165" s="58" t="s">
        <v>1</v>
      </c>
      <c r="G165" s="58">
        <f t="shared" si="3"/>
        <v>159</v>
      </c>
    </row>
    <row r="166" spans="2:8" ht="12.75">
      <c r="B166" s="87">
        <v>37481</v>
      </c>
      <c r="C166" s="92"/>
      <c r="D166" s="58">
        <v>2</v>
      </c>
      <c r="E166" s="97">
        <v>11.93</v>
      </c>
      <c r="F166" s="58" t="s">
        <v>40</v>
      </c>
      <c r="G166" s="58">
        <f t="shared" si="3"/>
        <v>160</v>
      </c>
      <c r="H166">
        <v>1</v>
      </c>
    </row>
    <row r="167" spans="2:7" ht="12.75">
      <c r="B167" s="87">
        <v>37502</v>
      </c>
      <c r="C167" s="92">
        <v>11.97</v>
      </c>
      <c r="D167" s="58">
        <v>3</v>
      </c>
      <c r="E167" s="97"/>
      <c r="F167" s="58" t="s">
        <v>24</v>
      </c>
      <c r="G167" s="58">
        <f t="shared" si="3"/>
        <v>161</v>
      </c>
    </row>
    <row r="168" spans="2:7" ht="12.75">
      <c r="B168" s="87">
        <v>37513</v>
      </c>
      <c r="C168" s="92">
        <v>11.63</v>
      </c>
      <c r="D168" s="76">
        <v>1</v>
      </c>
      <c r="E168" s="97"/>
      <c r="F168" s="76" t="s">
        <v>12</v>
      </c>
      <c r="G168" s="58">
        <f t="shared" si="3"/>
        <v>162</v>
      </c>
    </row>
    <row r="169" spans="2:8" ht="12.75">
      <c r="B169" s="87">
        <v>37513</v>
      </c>
      <c r="C169" s="92"/>
      <c r="D169" s="76">
        <v>1</v>
      </c>
      <c r="E169" s="96">
        <v>12.15</v>
      </c>
      <c r="F169" s="76" t="s">
        <v>157</v>
      </c>
      <c r="G169" s="58">
        <f t="shared" si="3"/>
        <v>163</v>
      </c>
      <c r="H169">
        <v>1</v>
      </c>
    </row>
    <row r="170" spans="2:7" ht="12.75">
      <c r="B170" s="87">
        <v>37513</v>
      </c>
      <c r="C170" s="92">
        <v>11.9</v>
      </c>
      <c r="D170" s="58">
        <v>3</v>
      </c>
      <c r="E170" s="97"/>
      <c r="F170" s="58" t="s">
        <v>1</v>
      </c>
      <c r="G170" s="58">
        <f aca="true" t="shared" si="4" ref="G170:G239">G169+1</f>
        <v>164</v>
      </c>
    </row>
    <row r="171" spans="2:7" ht="12.75">
      <c r="B171" s="87">
        <v>37518</v>
      </c>
      <c r="C171" s="92">
        <v>11.38</v>
      </c>
      <c r="D171" s="76">
        <v>3</v>
      </c>
      <c r="E171" s="97"/>
      <c r="F171" s="76" t="s">
        <v>24</v>
      </c>
      <c r="G171" s="58">
        <f t="shared" si="4"/>
        <v>165</v>
      </c>
    </row>
    <row r="172" spans="2:7" ht="12.75">
      <c r="B172" s="87">
        <v>37526</v>
      </c>
      <c r="C172" s="92">
        <v>11.09</v>
      </c>
      <c r="D172" s="76">
        <v>4</v>
      </c>
      <c r="E172" s="97"/>
      <c r="F172" s="76" t="s">
        <v>24</v>
      </c>
      <c r="G172" s="58">
        <f t="shared" si="4"/>
        <v>166</v>
      </c>
    </row>
    <row r="173" spans="2:7" ht="12.75">
      <c r="B173" s="87">
        <v>37533</v>
      </c>
      <c r="C173" s="92">
        <v>10.85</v>
      </c>
      <c r="D173" s="76">
        <v>2</v>
      </c>
      <c r="E173" s="97"/>
      <c r="F173" s="76" t="s">
        <v>24</v>
      </c>
      <c r="G173" s="58">
        <f t="shared" si="4"/>
        <v>167</v>
      </c>
    </row>
    <row r="174" spans="2:7" ht="12.75">
      <c r="B174" s="87">
        <v>37534</v>
      </c>
      <c r="C174" s="92">
        <v>10.93</v>
      </c>
      <c r="D174" s="76">
        <v>2</v>
      </c>
      <c r="E174" s="97"/>
      <c r="F174" s="76" t="s">
        <v>12</v>
      </c>
      <c r="G174" s="58">
        <f t="shared" si="4"/>
        <v>168</v>
      </c>
    </row>
    <row r="175" spans="2:8" ht="12.75">
      <c r="B175" s="87">
        <v>37535</v>
      </c>
      <c r="C175" s="92"/>
      <c r="D175" s="76">
        <v>2</v>
      </c>
      <c r="E175" s="96">
        <v>11.44</v>
      </c>
      <c r="F175" s="76" t="s">
        <v>1</v>
      </c>
      <c r="G175" s="58">
        <f t="shared" si="4"/>
        <v>169</v>
      </c>
      <c r="H175">
        <v>2</v>
      </c>
    </row>
    <row r="176" spans="2:7" ht="12.75">
      <c r="B176" s="87">
        <v>37542</v>
      </c>
      <c r="C176" s="92">
        <v>10.45</v>
      </c>
      <c r="D176" s="76">
        <v>4</v>
      </c>
      <c r="E176" s="97"/>
      <c r="F176" s="76" t="s">
        <v>24</v>
      </c>
      <c r="G176" s="58">
        <f t="shared" si="4"/>
        <v>170</v>
      </c>
    </row>
    <row r="177" spans="2:7" ht="12.75">
      <c r="B177" s="87">
        <v>37550</v>
      </c>
      <c r="C177" s="92">
        <v>10.32</v>
      </c>
      <c r="D177" s="76">
        <v>5</v>
      </c>
      <c r="E177" s="97"/>
      <c r="F177" s="76" t="s">
        <v>24</v>
      </c>
      <c r="G177" s="58">
        <f t="shared" si="4"/>
        <v>171</v>
      </c>
    </row>
    <row r="178" spans="2:7" ht="12.75">
      <c r="B178" s="87">
        <v>37556</v>
      </c>
      <c r="C178" s="92">
        <v>10.2</v>
      </c>
      <c r="D178" s="76">
        <v>4</v>
      </c>
      <c r="E178" s="97"/>
      <c r="F178" s="76" t="s">
        <v>24</v>
      </c>
      <c r="G178" s="58">
        <f t="shared" si="4"/>
        <v>172</v>
      </c>
    </row>
    <row r="179" spans="2:7" ht="12.75">
      <c r="B179" s="87">
        <v>37561</v>
      </c>
      <c r="C179" s="92">
        <v>10.1</v>
      </c>
      <c r="D179" s="76">
        <v>2</v>
      </c>
      <c r="E179" s="97"/>
      <c r="F179" s="76" t="s">
        <v>12</v>
      </c>
      <c r="G179" s="58">
        <f t="shared" si="4"/>
        <v>173</v>
      </c>
    </row>
    <row r="180" spans="2:7" ht="12.75">
      <c r="B180" s="87">
        <v>37562</v>
      </c>
      <c r="C180" s="92">
        <v>10.15</v>
      </c>
      <c r="D180" s="76">
        <v>4</v>
      </c>
      <c r="E180" s="97"/>
      <c r="F180" s="76" t="s">
        <v>1</v>
      </c>
      <c r="G180" s="58">
        <f t="shared" si="4"/>
        <v>174</v>
      </c>
    </row>
    <row r="181" spans="2:7" ht="12.75">
      <c r="B181" s="87">
        <v>37564</v>
      </c>
      <c r="C181" s="92">
        <v>9.97</v>
      </c>
      <c r="D181" s="76">
        <v>3</v>
      </c>
      <c r="E181" s="97"/>
      <c r="F181" s="76" t="s">
        <v>24</v>
      </c>
      <c r="G181" s="58">
        <f t="shared" si="4"/>
        <v>175</v>
      </c>
    </row>
    <row r="182" spans="2:7" ht="12.75">
      <c r="B182" s="87">
        <v>37570</v>
      </c>
      <c r="C182" s="92">
        <v>10.1</v>
      </c>
      <c r="D182" s="76">
        <v>1</v>
      </c>
      <c r="E182" s="97"/>
      <c r="F182" s="76" t="s">
        <v>12</v>
      </c>
      <c r="G182" s="58">
        <f t="shared" si="4"/>
        <v>176</v>
      </c>
    </row>
    <row r="183" spans="2:7" ht="12.75">
      <c r="B183" s="87">
        <v>37570</v>
      </c>
      <c r="C183" s="92">
        <v>9.28</v>
      </c>
      <c r="D183" s="76">
        <v>2</v>
      </c>
      <c r="E183" s="97"/>
      <c r="F183" s="76" t="s">
        <v>24</v>
      </c>
      <c r="G183" s="58">
        <f t="shared" si="4"/>
        <v>177</v>
      </c>
    </row>
    <row r="184" spans="2:7" ht="12.75">
      <c r="B184" s="87">
        <v>37577</v>
      </c>
      <c r="C184" s="92">
        <v>9.45</v>
      </c>
      <c r="D184" s="76">
        <v>3</v>
      </c>
      <c r="E184" s="97"/>
      <c r="F184" s="76" t="s">
        <v>24</v>
      </c>
      <c r="G184" s="58">
        <f t="shared" si="4"/>
        <v>178</v>
      </c>
    </row>
    <row r="185" spans="2:10" ht="12.75">
      <c r="B185" s="87">
        <v>37586</v>
      </c>
      <c r="C185" s="92">
        <v>9.22</v>
      </c>
      <c r="D185" s="76"/>
      <c r="E185" s="97"/>
      <c r="F185" s="76" t="s">
        <v>28</v>
      </c>
      <c r="G185" s="58">
        <f t="shared" si="4"/>
        <v>179</v>
      </c>
      <c r="I185">
        <v>3</v>
      </c>
      <c r="J185" t="s">
        <v>166</v>
      </c>
    </row>
    <row r="186" spans="2:7" ht="12.75">
      <c r="B186" s="87">
        <v>37589</v>
      </c>
      <c r="C186" s="92">
        <v>8.67</v>
      </c>
      <c r="D186" s="76">
        <v>2</v>
      </c>
      <c r="E186" s="97"/>
      <c r="F186" s="76" t="s">
        <v>12</v>
      </c>
      <c r="G186" s="58">
        <f t="shared" si="4"/>
        <v>180</v>
      </c>
    </row>
    <row r="187" spans="2:7" ht="12.75">
      <c r="B187" s="87">
        <v>37589</v>
      </c>
      <c r="C187" s="92">
        <v>8.99</v>
      </c>
      <c r="D187" s="76">
        <v>2</v>
      </c>
      <c r="E187" s="97"/>
      <c r="F187" s="76" t="s">
        <v>24</v>
      </c>
      <c r="G187" s="58">
        <f t="shared" si="4"/>
        <v>181</v>
      </c>
    </row>
    <row r="188" spans="2:7" ht="12.75">
      <c r="B188" s="87">
        <v>37592</v>
      </c>
      <c r="C188" s="92">
        <v>8.8</v>
      </c>
      <c r="D188" s="76">
        <v>1</v>
      </c>
      <c r="E188" s="97"/>
      <c r="F188" s="76" t="s">
        <v>180</v>
      </c>
      <c r="G188" s="58">
        <f t="shared" si="4"/>
        <v>182</v>
      </c>
    </row>
    <row r="189" spans="2:10" ht="12.75">
      <c r="B189" s="87">
        <v>37593</v>
      </c>
      <c r="C189" s="92">
        <v>8.46</v>
      </c>
      <c r="D189" s="76"/>
      <c r="E189" s="97"/>
      <c r="F189" s="76" t="s">
        <v>28</v>
      </c>
      <c r="G189" s="58">
        <f t="shared" si="4"/>
        <v>183</v>
      </c>
      <c r="I189">
        <v>3</v>
      </c>
      <c r="J189" t="s">
        <v>166</v>
      </c>
    </row>
    <row r="190" spans="2:7" ht="12.75">
      <c r="B190" s="87">
        <v>37594</v>
      </c>
      <c r="C190" s="92">
        <v>8.39</v>
      </c>
      <c r="D190" s="76">
        <v>2</v>
      </c>
      <c r="E190" s="97"/>
      <c r="F190" s="76" t="s">
        <v>1</v>
      </c>
      <c r="G190" s="58">
        <f t="shared" si="4"/>
        <v>184</v>
      </c>
    </row>
    <row r="191" spans="2:7" ht="12.75">
      <c r="B191" s="87">
        <v>37594</v>
      </c>
      <c r="C191" s="92">
        <v>8.97</v>
      </c>
      <c r="D191" s="76">
        <v>2</v>
      </c>
      <c r="E191" s="97"/>
      <c r="F191" s="76" t="s">
        <v>24</v>
      </c>
      <c r="G191" s="58">
        <f t="shared" si="4"/>
        <v>185</v>
      </c>
    </row>
    <row r="192" spans="2:8" ht="12.75">
      <c r="B192" s="87">
        <v>37596</v>
      </c>
      <c r="C192" s="92">
        <v>7.99</v>
      </c>
      <c r="D192" s="76">
        <v>4</v>
      </c>
      <c r="E192" s="97"/>
      <c r="F192" s="76" t="s">
        <v>1</v>
      </c>
      <c r="G192" s="58">
        <f t="shared" si="4"/>
        <v>186</v>
      </c>
      <c r="H192">
        <v>1</v>
      </c>
    </row>
    <row r="193" spans="2:7" ht="12.75">
      <c r="B193" s="87">
        <v>37596</v>
      </c>
      <c r="C193" s="92">
        <v>8.48</v>
      </c>
      <c r="D193" s="76">
        <v>1</v>
      </c>
      <c r="E193" s="97"/>
      <c r="F193" s="76" t="s">
        <v>12</v>
      </c>
      <c r="G193" s="58">
        <f t="shared" si="4"/>
        <v>187</v>
      </c>
    </row>
    <row r="194" spans="2:7" ht="12.75">
      <c r="B194" s="87">
        <v>37600</v>
      </c>
      <c r="C194" s="92">
        <v>8.46</v>
      </c>
      <c r="D194" s="76">
        <v>3</v>
      </c>
      <c r="E194" s="97"/>
      <c r="F194" s="76" t="s">
        <v>24</v>
      </c>
      <c r="G194" s="58">
        <f t="shared" si="4"/>
        <v>188</v>
      </c>
    </row>
    <row r="195" spans="2:7" ht="12.75">
      <c r="B195" s="87">
        <v>37602</v>
      </c>
      <c r="C195" s="92">
        <v>7.82</v>
      </c>
      <c r="D195" s="76">
        <v>4</v>
      </c>
      <c r="E195" s="97"/>
      <c r="F195" s="76" t="s">
        <v>1</v>
      </c>
      <c r="G195" s="58">
        <f t="shared" si="4"/>
        <v>189</v>
      </c>
    </row>
    <row r="196" spans="2:7" ht="12.75">
      <c r="B196" s="87">
        <v>37602</v>
      </c>
      <c r="C196" s="92">
        <v>8.15</v>
      </c>
      <c r="D196" s="76">
        <v>2</v>
      </c>
      <c r="E196" s="97"/>
      <c r="F196" s="76" t="s">
        <v>28</v>
      </c>
      <c r="G196" s="58">
        <f t="shared" si="4"/>
        <v>190</v>
      </c>
    </row>
    <row r="197" spans="2:7" ht="12.75">
      <c r="B197" s="87">
        <v>37604</v>
      </c>
      <c r="C197" s="92">
        <v>7.7</v>
      </c>
      <c r="D197" s="76">
        <v>4</v>
      </c>
      <c r="E197" s="97"/>
      <c r="F197" s="76" t="s">
        <v>1</v>
      </c>
      <c r="G197" s="58">
        <f t="shared" si="4"/>
        <v>191</v>
      </c>
    </row>
    <row r="198" spans="2:7" ht="12.75">
      <c r="B198" s="87">
        <v>37605</v>
      </c>
      <c r="C198" s="92">
        <v>8.11</v>
      </c>
      <c r="D198" s="76">
        <v>4</v>
      </c>
      <c r="E198" s="97"/>
      <c r="F198" s="76" t="s">
        <v>24</v>
      </c>
      <c r="G198" s="58">
        <f t="shared" si="4"/>
        <v>192</v>
      </c>
    </row>
    <row r="199" spans="2:7" ht="12.75">
      <c r="B199" s="87">
        <v>37605</v>
      </c>
      <c r="C199" s="92">
        <v>7.96</v>
      </c>
      <c r="D199" s="76">
        <v>1</v>
      </c>
      <c r="E199" s="97"/>
      <c r="F199" s="76" t="s">
        <v>180</v>
      </c>
      <c r="G199" s="58">
        <f t="shared" si="4"/>
        <v>193</v>
      </c>
    </row>
    <row r="200" spans="2:7" ht="12.75">
      <c r="B200" s="87">
        <v>37611</v>
      </c>
      <c r="C200" s="92">
        <v>7.29</v>
      </c>
      <c r="D200" s="76">
        <v>4</v>
      </c>
      <c r="E200" s="97"/>
      <c r="F200" s="76" t="s">
        <v>1</v>
      </c>
      <c r="G200" s="58">
        <f t="shared" si="4"/>
        <v>194</v>
      </c>
    </row>
    <row r="201" spans="2:7" ht="12.75">
      <c r="B201" s="87">
        <v>37612</v>
      </c>
      <c r="C201" s="92">
        <v>7.41</v>
      </c>
      <c r="D201" s="76">
        <v>1</v>
      </c>
      <c r="E201" s="97"/>
      <c r="F201" s="76" t="s">
        <v>12</v>
      </c>
      <c r="G201" s="58">
        <f t="shared" si="4"/>
        <v>195</v>
      </c>
    </row>
    <row r="202" spans="2:7" ht="12.75">
      <c r="B202" s="87">
        <v>37613</v>
      </c>
      <c r="C202" s="92">
        <v>7.38</v>
      </c>
      <c r="D202" s="76">
        <v>2</v>
      </c>
      <c r="E202" s="97"/>
      <c r="F202" s="76" t="s">
        <v>28</v>
      </c>
      <c r="G202" s="58">
        <f t="shared" si="4"/>
        <v>196</v>
      </c>
    </row>
    <row r="203" spans="2:7" ht="12.75">
      <c r="B203" s="87">
        <v>37614</v>
      </c>
      <c r="C203" s="92">
        <v>7.05</v>
      </c>
      <c r="D203" s="76">
        <v>6</v>
      </c>
      <c r="E203" s="97"/>
      <c r="F203" s="76" t="s">
        <v>1</v>
      </c>
      <c r="G203" s="58">
        <f t="shared" si="4"/>
        <v>197</v>
      </c>
    </row>
    <row r="204" spans="2:7" ht="12.75">
      <c r="B204" s="87">
        <v>37615</v>
      </c>
      <c r="C204" s="92">
        <v>7.34</v>
      </c>
      <c r="D204" s="76">
        <v>2</v>
      </c>
      <c r="E204" s="97"/>
      <c r="F204" s="76" t="s">
        <v>28</v>
      </c>
      <c r="G204" s="58">
        <f t="shared" si="4"/>
        <v>198</v>
      </c>
    </row>
    <row r="205" spans="2:7" ht="12.75">
      <c r="B205" s="87">
        <v>37616</v>
      </c>
      <c r="C205" s="92">
        <v>6.89</v>
      </c>
      <c r="D205" s="76">
        <v>3</v>
      </c>
      <c r="E205" s="97"/>
      <c r="F205" s="76" t="s">
        <v>1</v>
      </c>
      <c r="G205" s="58">
        <f t="shared" si="4"/>
        <v>199</v>
      </c>
    </row>
    <row r="206" spans="2:7" ht="12.75">
      <c r="B206" s="87">
        <v>37617</v>
      </c>
      <c r="C206" s="92">
        <v>6.85</v>
      </c>
      <c r="D206" s="76">
        <v>4</v>
      </c>
      <c r="E206" s="97"/>
      <c r="F206" s="76" t="s">
        <v>24</v>
      </c>
      <c r="G206" s="58">
        <f t="shared" si="4"/>
        <v>200</v>
      </c>
    </row>
    <row r="207" spans="2:7" ht="12.75">
      <c r="B207" s="87">
        <v>37617</v>
      </c>
      <c r="C207" s="92">
        <v>7.1</v>
      </c>
      <c r="D207" s="76"/>
      <c r="E207" s="97"/>
      <c r="F207" s="76" t="s">
        <v>12</v>
      </c>
      <c r="G207" s="58">
        <f t="shared" si="4"/>
        <v>201</v>
      </c>
    </row>
    <row r="208" spans="2:7" ht="12.75">
      <c r="B208" s="87">
        <v>37619</v>
      </c>
      <c r="C208" s="92">
        <v>7.01</v>
      </c>
      <c r="D208" s="76"/>
      <c r="E208" s="97"/>
      <c r="F208" s="76" t="s">
        <v>12</v>
      </c>
      <c r="G208" s="58">
        <f t="shared" si="4"/>
        <v>202</v>
      </c>
    </row>
    <row r="209" spans="2:7" ht="12.75">
      <c r="B209" s="87">
        <v>37619</v>
      </c>
      <c r="C209" s="92">
        <v>7.32</v>
      </c>
      <c r="D209" s="76">
        <v>2</v>
      </c>
      <c r="E209" s="97"/>
      <c r="F209" s="76" t="s">
        <v>28</v>
      </c>
      <c r="G209" s="58">
        <f t="shared" si="4"/>
        <v>203</v>
      </c>
    </row>
    <row r="210" spans="2:7" ht="12.75">
      <c r="B210" s="87">
        <v>37620</v>
      </c>
      <c r="C210" s="92">
        <v>6.99</v>
      </c>
      <c r="D210" s="76"/>
      <c r="E210" s="97"/>
      <c r="F210" s="76" t="s">
        <v>12</v>
      </c>
      <c r="G210" s="58">
        <f t="shared" si="4"/>
        <v>204</v>
      </c>
    </row>
    <row r="211" spans="2:7" ht="12.75">
      <c r="B211" s="87">
        <v>37621</v>
      </c>
      <c r="C211" s="92">
        <v>7.13</v>
      </c>
      <c r="D211" s="76">
        <v>3</v>
      </c>
      <c r="E211" s="97"/>
      <c r="F211" s="76" t="s">
        <v>180</v>
      </c>
      <c r="G211" s="58">
        <f t="shared" si="4"/>
        <v>205</v>
      </c>
    </row>
    <row r="212" spans="2:7" ht="12.75">
      <c r="B212" s="87">
        <v>37621</v>
      </c>
      <c r="C212" s="92">
        <v>6.89</v>
      </c>
      <c r="D212" s="76">
        <v>4</v>
      </c>
      <c r="E212" s="97"/>
      <c r="F212" s="76" t="s">
        <v>1</v>
      </c>
      <c r="G212" s="58">
        <f t="shared" si="4"/>
        <v>206</v>
      </c>
    </row>
    <row r="213" spans="2:7" ht="12.75">
      <c r="B213" s="87">
        <v>37623</v>
      </c>
      <c r="C213" s="92">
        <v>6.69</v>
      </c>
      <c r="D213" s="76">
        <v>2</v>
      </c>
      <c r="E213" s="97"/>
      <c r="F213" s="76" t="s">
        <v>1</v>
      </c>
      <c r="G213" s="58">
        <f t="shared" si="4"/>
        <v>207</v>
      </c>
    </row>
    <row r="214" spans="2:7" ht="12.75">
      <c r="B214" s="87">
        <v>37624</v>
      </c>
      <c r="C214" s="92">
        <v>6.48</v>
      </c>
      <c r="D214" s="76">
        <v>4</v>
      </c>
      <c r="E214" s="97"/>
      <c r="F214" s="76" t="s">
        <v>24</v>
      </c>
      <c r="G214" s="58">
        <f t="shared" si="4"/>
        <v>208</v>
      </c>
    </row>
    <row r="215" spans="2:7" ht="12.75">
      <c r="B215" s="87">
        <v>37624</v>
      </c>
      <c r="C215" s="92">
        <v>6.83</v>
      </c>
      <c r="D215" s="76"/>
      <c r="E215" s="97"/>
      <c r="F215" s="76" t="s">
        <v>12</v>
      </c>
      <c r="G215" s="58">
        <f t="shared" si="4"/>
        <v>209</v>
      </c>
    </row>
    <row r="216" spans="2:7" ht="12.75">
      <c r="B216" s="87">
        <v>37625</v>
      </c>
      <c r="C216" s="92">
        <v>7.05</v>
      </c>
      <c r="D216" s="76">
        <v>3</v>
      </c>
      <c r="E216" s="97"/>
      <c r="F216" s="76" t="s">
        <v>28</v>
      </c>
      <c r="G216" s="58">
        <f t="shared" si="4"/>
        <v>210</v>
      </c>
    </row>
    <row r="217" spans="2:7" ht="12.75">
      <c r="B217" s="87">
        <v>37625</v>
      </c>
      <c r="C217" s="92">
        <v>7.3</v>
      </c>
      <c r="D217" s="76">
        <v>1</v>
      </c>
      <c r="E217" s="97"/>
      <c r="F217" s="76" t="s">
        <v>157</v>
      </c>
      <c r="G217" s="58">
        <f t="shared" si="4"/>
        <v>211</v>
      </c>
    </row>
    <row r="218" spans="2:7" ht="12.75">
      <c r="B218" s="87">
        <v>37625</v>
      </c>
      <c r="C218" s="92">
        <v>6.69</v>
      </c>
      <c r="D218" s="76">
        <v>5</v>
      </c>
      <c r="E218" s="97"/>
      <c r="F218" s="76" t="s">
        <v>1</v>
      </c>
      <c r="G218" s="58">
        <f t="shared" si="4"/>
        <v>212</v>
      </c>
    </row>
    <row r="219" spans="2:7" ht="12.75">
      <c r="B219" s="87">
        <v>37627</v>
      </c>
      <c r="C219" s="92">
        <v>6.43</v>
      </c>
      <c r="D219" s="76"/>
      <c r="E219" s="97"/>
      <c r="F219" s="76" t="s">
        <v>12</v>
      </c>
      <c r="G219" s="58">
        <f t="shared" si="4"/>
        <v>213</v>
      </c>
    </row>
    <row r="220" spans="2:7" ht="12.75">
      <c r="B220" s="87">
        <v>37627</v>
      </c>
      <c r="C220" s="92">
        <v>6.94</v>
      </c>
      <c r="D220" s="76">
        <v>3</v>
      </c>
      <c r="E220" s="97"/>
      <c r="F220" s="76" t="s">
        <v>28</v>
      </c>
      <c r="G220" s="58">
        <f t="shared" si="4"/>
        <v>214</v>
      </c>
    </row>
    <row r="221" spans="2:7" ht="12.75">
      <c r="B221" s="87">
        <v>37632</v>
      </c>
      <c r="C221" s="92">
        <v>6.33</v>
      </c>
      <c r="D221" s="76">
        <v>2</v>
      </c>
      <c r="E221" s="97"/>
      <c r="F221" s="76" t="s">
        <v>1</v>
      </c>
      <c r="G221" s="58">
        <f t="shared" si="4"/>
        <v>215</v>
      </c>
    </row>
    <row r="222" spans="2:8" ht="12.75">
      <c r="B222" s="87">
        <v>37632</v>
      </c>
      <c r="C222" s="92">
        <v>6.64</v>
      </c>
      <c r="D222" s="76">
        <v>3</v>
      </c>
      <c r="E222" s="97"/>
      <c r="F222" s="76" t="s">
        <v>28</v>
      </c>
      <c r="G222" s="58">
        <f t="shared" si="4"/>
        <v>216</v>
      </c>
      <c r="H222">
        <v>1</v>
      </c>
    </row>
    <row r="223" spans="2:7" ht="12.75">
      <c r="B223" s="87">
        <v>37632</v>
      </c>
      <c r="C223" s="92">
        <v>6.21</v>
      </c>
      <c r="D223" s="76">
        <v>4</v>
      </c>
      <c r="E223" s="97"/>
      <c r="F223" s="76" t="s">
        <v>24</v>
      </c>
      <c r="G223" s="58">
        <f t="shared" si="4"/>
        <v>217</v>
      </c>
    </row>
    <row r="224" spans="2:7" ht="12.75">
      <c r="B224" s="87">
        <v>37632</v>
      </c>
      <c r="C224" s="92">
        <v>6.3</v>
      </c>
      <c r="D224" s="76">
        <v>1</v>
      </c>
      <c r="E224" s="97"/>
      <c r="F224" s="76" t="s">
        <v>12</v>
      </c>
      <c r="G224" s="58">
        <f t="shared" si="4"/>
        <v>218</v>
      </c>
    </row>
    <row r="225" spans="2:7" ht="12.75">
      <c r="B225" s="87">
        <v>37634</v>
      </c>
      <c r="C225" s="92">
        <v>6.24</v>
      </c>
      <c r="D225" s="76">
        <v>1</v>
      </c>
      <c r="E225" s="97"/>
      <c r="F225" s="76" t="s">
        <v>12</v>
      </c>
      <c r="G225" s="58">
        <f t="shared" si="4"/>
        <v>219</v>
      </c>
    </row>
    <row r="226" spans="2:7" ht="12.75">
      <c r="B226" s="87">
        <v>37634</v>
      </c>
      <c r="C226" s="92">
        <v>6.3</v>
      </c>
      <c r="D226" s="76">
        <v>1</v>
      </c>
      <c r="E226" s="97"/>
      <c r="F226" s="76" t="s">
        <v>187</v>
      </c>
      <c r="G226" s="58">
        <f t="shared" si="4"/>
        <v>220</v>
      </c>
    </row>
    <row r="227" spans="2:7" ht="12.75">
      <c r="B227" s="87">
        <v>37634</v>
      </c>
      <c r="C227" s="92">
        <v>6.17</v>
      </c>
      <c r="D227" s="76">
        <v>4</v>
      </c>
      <c r="E227" s="97"/>
      <c r="F227" s="76" t="s">
        <v>180</v>
      </c>
      <c r="G227" s="58">
        <f t="shared" si="4"/>
        <v>221</v>
      </c>
    </row>
    <row r="228" spans="2:7" ht="12.75">
      <c r="B228" s="87">
        <v>37635</v>
      </c>
      <c r="C228" s="92">
        <v>6.33</v>
      </c>
      <c r="D228" s="76">
        <v>1</v>
      </c>
      <c r="E228" s="97"/>
      <c r="F228" s="76" t="s">
        <v>187</v>
      </c>
      <c r="G228" s="58">
        <f t="shared" si="4"/>
        <v>222</v>
      </c>
    </row>
    <row r="229" spans="2:7" ht="12.75">
      <c r="B229" s="87">
        <v>37636</v>
      </c>
      <c r="C229" s="92">
        <v>6.07</v>
      </c>
      <c r="D229" s="76">
        <v>1</v>
      </c>
      <c r="E229" s="97"/>
      <c r="F229" s="76" t="s">
        <v>12</v>
      </c>
      <c r="G229" s="58">
        <f t="shared" si="4"/>
        <v>223</v>
      </c>
    </row>
    <row r="230" spans="2:7" ht="12.75">
      <c r="B230" s="87">
        <v>37636</v>
      </c>
      <c r="C230" s="92">
        <v>6.33</v>
      </c>
      <c r="D230" s="76">
        <v>1</v>
      </c>
      <c r="E230" s="97"/>
      <c r="F230" s="76" t="s">
        <v>187</v>
      </c>
      <c r="G230" s="58">
        <f t="shared" si="4"/>
        <v>224</v>
      </c>
    </row>
    <row r="231" spans="2:8" ht="12.75">
      <c r="B231" s="87">
        <v>37636</v>
      </c>
      <c r="C231" s="92"/>
      <c r="D231" s="76">
        <v>3</v>
      </c>
      <c r="E231" s="97">
        <v>6.63</v>
      </c>
      <c r="F231" s="76" t="s">
        <v>28</v>
      </c>
      <c r="G231" s="58">
        <f t="shared" si="4"/>
        <v>225</v>
      </c>
      <c r="H231">
        <v>3</v>
      </c>
    </row>
    <row r="232" spans="2:7" ht="12.75">
      <c r="B232" s="87">
        <v>37637</v>
      </c>
      <c r="C232" s="92">
        <v>6.33</v>
      </c>
      <c r="D232" s="76">
        <v>1</v>
      </c>
      <c r="E232" s="97"/>
      <c r="F232" s="76" t="s">
        <v>187</v>
      </c>
      <c r="G232" s="58">
        <f t="shared" si="4"/>
        <v>226</v>
      </c>
    </row>
    <row r="233" spans="2:7" ht="12.75">
      <c r="B233" s="87">
        <v>37638</v>
      </c>
      <c r="C233" s="92">
        <v>6.03</v>
      </c>
      <c r="D233" s="76">
        <v>1</v>
      </c>
      <c r="E233" s="97"/>
      <c r="F233" s="76" t="s">
        <v>12</v>
      </c>
      <c r="G233" s="58">
        <f t="shared" si="4"/>
        <v>227</v>
      </c>
    </row>
    <row r="234" spans="2:7" ht="12.75">
      <c r="B234" s="87">
        <v>37638</v>
      </c>
      <c r="C234" s="92">
        <v>6.1</v>
      </c>
      <c r="D234" s="76">
        <v>1</v>
      </c>
      <c r="E234" s="97"/>
      <c r="F234" s="76" t="s">
        <v>187</v>
      </c>
      <c r="G234" s="58">
        <f t="shared" si="4"/>
        <v>228</v>
      </c>
    </row>
    <row r="235" spans="2:7" ht="12.75">
      <c r="B235" s="87">
        <v>37638</v>
      </c>
      <c r="C235" s="92">
        <v>6.23</v>
      </c>
      <c r="D235" s="76">
        <v>1</v>
      </c>
      <c r="E235" s="97"/>
      <c r="F235" s="76" t="s">
        <v>1</v>
      </c>
      <c r="G235" s="58">
        <f t="shared" si="4"/>
        <v>229</v>
      </c>
    </row>
    <row r="236" spans="2:8" ht="12.75">
      <c r="B236" s="87">
        <v>37639</v>
      </c>
      <c r="C236" s="92"/>
      <c r="D236" s="76">
        <v>2</v>
      </c>
      <c r="E236" s="97">
        <v>6.61</v>
      </c>
      <c r="F236" s="76" t="s">
        <v>188</v>
      </c>
      <c r="G236" s="58">
        <f t="shared" si="4"/>
        <v>230</v>
      </c>
      <c r="H236" s="76">
        <v>2</v>
      </c>
    </row>
    <row r="237" spans="2:7" ht="12.75">
      <c r="B237" s="87">
        <v>37640</v>
      </c>
      <c r="C237" s="92">
        <v>6.33</v>
      </c>
      <c r="D237" s="76">
        <v>1</v>
      </c>
      <c r="E237" s="97"/>
      <c r="F237" s="76" t="s">
        <v>187</v>
      </c>
      <c r="G237" s="58">
        <f t="shared" si="4"/>
        <v>231</v>
      </c>
    </row>
    <row r="238" spans="2:7" ht="12.75">
      <c r="B238" s="87">
        <v>37641</v>
      </c>
      <c r="C238" s="92">
        <v>6.22</v>
      </c>
      <c r="D238" s="76">
        <v>5</v>
      </c>
      <c r="E238" s="97"/>
      <c r="F238" s="76" t="s">
        <v>1</v>
      </c>
      <c r="G238" s="58">
        <f t="shared" si="4"/>
        <v>232</v>
      </c>
    </row>
    <row r="239" spans="2:7" ht="12.75">
      <c r="B239" s="87">
        <v>37641</v>
      </c>
      <c r="C239" s="92">
        <v>5.94</v>
      </c>
      <c r="D239" s="76">
        <v>2</v>
      </c>
      <c r="E239" s="97"/>
      <c r="F239" s="76" t="s">
        <v>12</v>
      </c>
      <c r="G239" s="58">
        <f t="shared" si="4"/>
        <v>233</v>
      </c>
    </row>
    <row r="240" spans="2:7" ht="12.75">
      <c r="B240" s="87">
        <v>37642</v>
      </c>
      <c r="C240" s="92">
        <v>6.3</v>
      </c>
      <c r="D240" s="76">
        <v>3</v>
      </c>
      <c r="E240" s="97"/>
      <c r="F240" s="76" t="s">
        <v>1</v>
      </c>
      <c r="G240" s="58">
        <f aca="true" t="shared" si="5" ref="G240:G324">G239+1</f>
        <v>234</v>
      </c>
    </row>
    <row r="241" spans="2:7" ht="12.75">
      <c r="B241" s="87">
        <v>37642</v>
      </c>
      <c r="C241" s="92">
        <v>5.96</v>
      </c>
      <c r="D241" s="76">
        <v>2</v>
      </c>
      <c r="E241" s="97"/>
      <c r="F241" s="76" t="s">
        <v>12</v>
      </c>
      <c r="G241" s="58">
        <f t="shared" si="5"/>
        <v>235</v>
      </c>
    </row>
    <row r="242" spans="2:7" ht="12.75">
      <c r="B242" s="87">
        <v>37642</v>
      </c>
      <c r="C242" s="92">
        <v>6.44</v>
      </c>
      <c r="D242" s="76">
        <v>3</v>
      </c>
      <c r="E242" s="97"/>
      <c r="F242" s="76" t="s">
        <v>28</v>
      </c>
      <c r="G242" s="58">
        <f t="shared" si="5"/>
        <v>236</v>
      </c>
    </row>
    <row r="243" spans="2:7" ht="12.75">
      <c r="B243" s="87">
        <v>37642</v>
      </c>
      <c r="C243" s="92">
        <v>6.21</v>
      </c>
      <c r="D243" s="76">
        <v>4</v>
      </c>
      <c r="E243" s="97"/>
      <c r="F243" s="76" t="s">
        <v>24</v>
      </c>
      <c r="G243" s="58">
        <f t="shared" si="5"/>
        <v>237</v>
      </c>
    </row>
    <row r="244" spans="2:7" ht="12.75">
      <c r="B244" s="87">
        <v>37642</v>
      </c>
      <c r="C244" s="92">
        <v>6.12</v>
      </c>
      <c r="D244" s="76">
        <v>4</v>
      </c>
      <c r="E244" s="97"/>
      <c r="F244" s="76" t="s">
        <v>1</v>
      </c>
      <c r="G244" s="58">
        <f t="shared" si="5"/>
        <v>238</v>
      </c>
    </row>
    <row r="245" spans="2:7" ht="12.75">
      <c r="B245" s="87">
        <v>37643</v>
      </c>
      <c r="C245" s="92">
        <v>6.33</v>
      </c>
      <c r="D245" s="76">
        <v>1</v>
      </c>
      <c r="E245" s="97"/>
      <c r="F245" s="76" t="s">
        <v>187</v>
      </c>
      <c r="G245" s="58">
        <f t="shared" si="5"/>
        <v>239</v>
      </c>
    </row>
    <row r="246" spans="2:7" ht="12.75">
      <c r="B246" s="87">
        <v>37644</v>
      </c>
      <c r="C246" s="92">
        <v>6.1</v>
      </c>
      <c r="D246" s="76">
        <v>2</v>
      </c>
      <c r="E246" s="97"/>
      <c r="F246" s="76" t="s">
        <v>1</v>
      </c>
      <c r="G246" s="58">
        <f t="shared" si="5"/>
        <v>240</v>
      </c>
    </row>
    <row r="247" spans="2:7" ht="12.75">
      <c r="B247" s="87">
        <v>37644</v>
      </c>
      <c r="C247" s="92">
        <v>5.99</v>
      </c>
      <c r="D247" s="76">
        <v>4</v>
      </c>
      <c r="E247" s="97"/>
      <c r="F247" s="76" t="s">
        <v>12</v>
      </c>
      <c r="G247" s="58">
        <f t="shared" si="5"/>
        <v>241</v>
      </c>
    </row>
    <row r="248" spans="2:7" ht="12.75">
      <c r="B248" s="87">
        <v>37644</v>
      </c>
      <c r="C248" s="92">
        <v>6.05</v>
      </c>
      <c r="D248" s="76">
        <v>2</v>
      </c>
      <c r="E248" s="97"/>
      <c r="F248" s="76" t="s">
        <v>180</v>
      </c>
      <c r="G248" s="58">
        <f t="shared" si="5"/>
        <v>242</v>
      </c>
    </row>
    <row r="249" spans="2:7" ht="12.75">
      <c r="B249" s="87">
        <v>37644</v>
      </c>
      <c r="C249" s="92">
        <v>6.47</v>
      </c>
      <c r="D249" s="76">
        <v>2</v>
      </c>
      <c r="E249" s="97"/>
      <c r="F249" s="76" t="s">
        <v>187</v>
      </c>
      <c r="G249" s="58">
        <f t="shared" si="5"/>
        <v>243</v>
      </c>
    </row>
    <row r="250" spans="2:7" ht="12.75">
      <c r="B250" s="87">
        <v>37645</v>
      </c>
      <c r="C250" s="92">
        <v>6.39</v>
      </c>
      <c r="D250" s="76">
        <v>2</v>
      </c>
      <c r="E250" s="97"/>
      <c r="F250" s="76" t="s">
        <v>187</v>
      </c>
      <c r="G250" s="58">
        <f t="shared" si="5"/>
        <v>244</v>
      </c>
    </row>
    <row r="251" spans="2:7" ht="12.75">
      <c r="B251" s="87">
        <v>37646</v>
      </c>
      <c r="C251" s="92">
        <v>6.04</v>
      </c>
      <c r="D251" s="76">
        <v>4</v>
      </c>
      <c r="E251" s="97"/>
      <c r="F251" s="76" t="s">
        <v>12</v>
      </c>
      <c r="G251" s="58">
        <f t="shared" si="5"/>
        <v>245</v>
      </c>
    </row>
    <row r="252" spans="2:7" ht="12.75">
      <c r="B252" s="87">
        <v>37646</v>
      </c>
      <c r="C252" s="92">
        <v>6.55</v>
      </c>
      <c r="D252" s="76">
        <v>3</v>
      </c>
      <c r="E252" s="97"/>
      <c r="F252" s="76" t="s">
        <v>28</v>
      </c>
      <c r="G252" s="58">
        <f t="shared" si="5"/>
        <v>246</v>
      </c>
    </row>
    <row r="253" spans="2:7" ht="12.75">
      <c r="B253" s="87">
        <v>37646</v>
      </c>
      <c r="C253" s="92">
        <v>6.2</v>
      </c>
      <c r="D253" s="76">
        <v>1</v>
      </c>
      <c r="E253" s="97"/>
      <c r="F253" s="76" t="s">
        <v>187</v>
      </c>
      <c r="G253" s="58">
        <f t="shared" si="5"/>
        <v>247</v>
      </c>
    </row>
    <row r="254" spans="2:7" ht="12.75">
      <c r="B254" s="87">
        <v>37646</v>
      </c>
      <c r="C254" s="92">
        <v>6.1</v>
      </c>
      <c r="D254" s="76">
        <v>2</v>
      </c>
      <c r="E254" s="97"/>
      <c r="F254" s="76" t="s">
        <v>188</v>
      </c>
      <c r="G254" s="58">
        <f t="shared" si="5"/>
        <v>248</v>
      </c>
    </row>
    <row r="255" spans="2:7" ht="12.75">
      <c r="B255" s="87">
        <v>37646</v>
      </c>
      <c r="C255" s="92">
        <v>6.07</v>
      </c>
      <c r="D255" s="76">
        <v>4</v>
      </c>
      <c r="E255" s="97"/>
      <c r="F255" s="76" t="s">
        <v>1</v>
      </c>
      <c r="G255" s="58">
        <f t="shared" si="5"/>
        <v>249</v>
      </c>
    </row>
    <row r="256" spans="2:7" ht="12.75">
      <c r="B256" s="87">
        <v>37648</v>
      </c>
      <c r="C256" s="92">
        <v>6.35</v>
      </c>
      <c r="D256" s="76">
        <v>1</v>
      </c>
      <c r="E256" s="97"/>
      <c r="F256" s="76" t="s">
        <v>187</v>
      </c>
      <c r="G256" s="58">
        <f t="shared" si="5"/>
        <v>250</v>
      </c>
    </row>
    <row r="257" spans="2:7" ht="12.75">
      <c r="B257" s="87">
        <v>37649</v>
      </c>
      <c r="C257" s="92">
        <v>6.57</v>
      </c>
      <c r="D257" s="76">
        <v>1</v>
      </c>
      <c r="E257" s="97"/>
      <c r="F257" s="76" t="s">
        <v>187</v>
      </c>
      <c r="G257" s="58">
        <f t="shared" si="5"/>
        <v>251</v>
      </c>
    </row>
    <row r="258" spans="2:7" ht="12.75">
      <c r="B258" s="87">
        <v>37650</v>
      </c>
      <c r="C258" s="92">
        <v>6.19</v>
      </c>
      <c r="D258" s="76">
        <v>2</v>
      </c>
      <c r="E258" s="97"/>
      <c r="F258" s="76" t="s">
        <v>1</v>
      </c>
      <c r="G258" s="58">
        <f t="shared" si="5"/>
        <v>252</v>
      </c>
    </row>
    <row r="259" spans="2:7" ht="12.75">
      <c r="B259" s="87">
        <v>37650</v>
      </c>
      <c r="C259" s="92">
        <v>6.36</v>
      </c>
      <c r="D259" s="76">
        <v>3</v>
      </c>
      <c r="E259" s="97"/>
      <c r="F259" s="76" t="s">
        <v>24</v>
      </c>
      <c r="G259" s="58">
        <f t="shared" si="5"/>
        <v>253</v>
      </c>
    </row>
    <row r="260" spans="2:7" ht="12.75">
      <c r="B260" s="87">
        <v>37650</v>
      </c>
      <c r="C260" s="92">
        <v>6.72</v>
      </c>
      <c r="D260" s="76">
        <v>2</v>
      </c>
      <c r="E260" s="97"/>
      <c r="F260" s="76" t="s">
        <v>187</v>
      </c>
      <c r="G260" s="58">
        <f t="shared" si="5"/>
        <v>254</v>
      </c>
    </row>
    <row r="261" spans="2:7" ht="12.75">
      <c r="B261" s="87">
        <v>37653</v>
      </c>
      <c r="C261" s="92">
        <v>6.41</v>
      </c>
      <c r="D261" s="76">
        <v>2</v>
      </c>
      <c r="E261" s="97"/>
      <c r="F261" s="76" t="s">
        <v>1</v>
      </c>
      <c r="G261" s="58">
        <f t="shared" si="5"/>
        <v>255</v>
      </c>
    </row>
    <row r="262" spans="2:7" ht="12.75">
      <c r="B262" s="87">
        <v>37653</v>
      </c>
      <c r="C262" s="92">
        <v>6.68</v>
      </c>
      <c r="D262" s="76">
        <v>1</v>
      </c>
      <c r="E262" s="97"/>
      <c r="F262" s="76" t="s">
        <v>187</v>
      </c>
      <c r="G262" s="58">
        <f t="shared" si="5"/>
        <v>256</v>
      </c>
    </row>
    <row r="263" spans="2:7" ht="12.75">
      <c r="B263" s="87">
        <v>37654</v>
      </c>
      <c r="C263" s="92">
        <v>6.58</v>
      </c>
      <c r="D263" s="76">
        <v>1</v>
      </c>
      <c r="E263" s="97"/>
      <c r="F263" s="76" t="s">
        <v>187</v>
      </c>
      <c r="G263" s="58">
        <f t="shared" si="5"/>
        <v>257</v>
      </c>
    </row>
    <row r="264" spans="2:8" ht="12.75">
      <c r="B264" s="87">
        <v>37655</v>
      </c>
      <c r="C264" s="92">
        <v>6.72</v>
      </c>
      <c r="D264" s="76">
        <v>3</v>
      </c>
      <c r="E264" s="97"/>
      <c r="F264" s="76" t="s">
        <v>28</v>
      </c>
      <c r="G264" s="58">
        <f t="shared" si="5"/>
        <v>258</v>
      </c>
      <c r="H264" s="76"/>
    </row>
    <row r="265" spans="2:7" ht="12.75">
      <c r="B265" s="87">
        <v>37655</v>
      </c>
      <c r="C265" s="92">
        <v>6.37</v>
      </c>
      <c r="D265" s="76">
        <v>1</v>
      </c>
      <c r="E265" s="97"/>
      <c r="F265" s="76" t="s">
        <v>157</v>
      </c>
      <c r="G265" s="58">
        <f t="shared" si="5"/>
        <v>259</v>
      </c>
    </row>
    <row r="266" spans="2:7" ht="12.75">
      <c r="B266" s="87">
        <v>37656</v>
      </c>
      <c r="C266" s="92">
        <v>6.42</v>
      </c>
      <c r="D266" s="76">
        <v>2</v>
      </c>
      <c r="E266" s="97"/>
      <c r="F266" s="76" t="s">
        <v>1</v>
      </c>
      <c r="G266" s="58">
        <f t="shared" si="5"/>
        <v>260</v>
      </c>
    </row>
    <row r="267" spans="2:8" ht="12.75">
      <c r="B267" s="87">
        <v>37657</v>
      </c>
      <c r="C267" s="92">
        <v>6.71</v>
      </c>
      <c r="D267" s="76">
        <v>2</v>
      </c>
      <c r="E267" s="97"/>
      <c r="F267" s="76" t="s">
        <v>187</v>
      </c>
      <c r="G267" s="58">
        <f t="shared" si="5"/>
        <v>261</v>
      </c>
      <c r="H267" s="76"/>
    </row>
    <row r="268" spans="2:8" ht="12.75">
      <c r="B268" s="87">
        <v>37657</v>
      </c>
      <c r="C268" s="92">
        <v>6.57</v>
      </c>
      <c r="D268" s="76">
        <v>4</v>
      </c>
      <c r="E268" s="97"/>
      <c r="F268" s="76" t="s">
        <v>24</v>
      </c>
      <c r="G268" s="58">
        <f t="shared" si="5"/>
        <v>262</v>
      </c>
      <c r="H268" s="76"/>
    </row>
    <row r="269" spans="2:7" ht="12.75">
      <c r="B269" s="87">
        <v>37658</v>
      </c>
      <c r="C269" s="92">
        <v>6.44</v>
      </c>
      <c r="D269" s="76">
        <v>2</v>
      </c>
      <c r="E269" s="97"/>
      <c r="F269" s="76" t="s">
        <v>12</v>
      </c>
      <c r="G269" s="58">
        <f t="shared" si="5"/>
        <v>263</v>
      </c>
    </row>
    <row r="270" spans="2:8" ht="12.75">
      <c r="B270" s="87">
        <v>37659</v>
      </c>
      <c r="C270" s="92">
        <v>6.53</v>
      </c>
      <c r="D270" s="76">
        <v>1</v>
      </c>
      <c r="E270" s="97"/>
      <c r="F270" s="76" t="s">
        <v>12</v>
      </c>
      <c r="G270" s="58">
        <f t="shared" si="5"/>
        <v>264</v>
      </c>
      <c r="H270" s="76"/>
    </row>
    <row r="271" spans="2:8" ht="12.75">
      <c r="B271" s="87">
        <v>37663</v>
      </c>
      <c r="C271" s="92">
        <v>6.75</v>
      </c>
      <c r="D271" s="76">
        <v>4</v>
      </c>
      <c r="E271" s="97"/>
      <c r="F271" s="76" t="s">
        <v>24</v>
      </c>
      <c r="G271" s="58">
        <f t="shared" si="5"/>
        <v>265</v>
      </c>
      <c r="H271" s="76"/>
    </row>
    <row r="272" spans="2:8" ht="12.75">
      <c r="B272" s="87">
        <v>37663</v>
      </c>
      <c r="C272" s="92">
        <v>6.88</v>
      </c>
      <c r="D272" s="76">
        <v>2</v>
      </c>
      <c r="E272" s="97"/>
      <c r="F272" s="76" t="s">
        <v>188</v>
      </c>
      <c r="G272" s="58">
        <f t="shared" si="5"/>
        <v>266</v>
      </c>
      <c r="H272" s="76"/>
    </row>
    <row r="273" spans="2:8" ht="12.75">
      <c r="B273" s="87">
        <v>37668</v>
      </c>
      <c r="C273" s="92">
        <v>6.58</v>
      </c>
      <c r="D273" s="76">
        <v>3</v>
      </c>
      <c r="E273" s="97"/>
      <c r="F273" s="76" t="s">
        <v>24</v>
      </c>
      <c r="G273" s="58">
        <f t="shared" si="5"/>
        <v>267</v>
      </c>
      <c r="H273" s="76"/>
    </row>
    <row r="274" spans="2:8" ht="12.75">
      <c r="B274" s="87">
        <v>37673</v>
      </c>
      <c r="C274" s="92">
        <v>6.89</v>
      </c>
      <c r="D274" s="76">
        <v>2</v>
      </c>
      <c r="E274" s="97"/>
      <c r="F274" s="76" t="s">
        <v>12</v>
      </c>
      <c r="G274" s="58">
        <f t="shared" si="5"/>
        <v>268</v>
      </c>
      <c r="H274" s="76"/>
    </row>
    <row r="275" spans="2:8" ht="12.75">
      <c r="B275" s="87">
        <v>37673</v>
      </c>
      <c r="C275" s="92">
        <v>7.35</v>
      </c>
      <c r="D275" s="76">
        <v>2</v>
      </c>
      <c r="E275" s="97">
        <v>7.35</v>
      </c>
      <c r="F275" s="76" t="s">
        <v>28</v>
      </c>
      <c r="G275" s="58">
        <f t="shared" si="5"/>
        <v>269</v>
      </c>
      <c r="H275" s="76">
        <v>2</v>
      </c>
    </row>
    <row r="276" spans="2:8" ht="12.75">
      <c r="B276" s="87">
        <v>37673</v>
      </c>
      <c r="C276" s="92">
        <v>6.89</v>
      </c>
      <c r="D276" s="76">
        <v>5</v>
      </c>
      <c r="E276" s="97">
        <v>6.79</v>
      </c>
      <c r="F276" s="76" t="s">
        <v>1</v>
      </c>
      <c r="G276" s="58">
        <f t="shared" si="5"/>
        <v>270</v>
      </c>
      <c r="H276" s="76">
        <v>4</v>
      </c>
    </row>
    <row r="277" spans="2:8" ht="12.75">
      <c r="B277" s="87">
        <v>37679</v>
      </c>
      <c r="C277" s="92"/>
      <c r="D277" s="76">
        <v>3</v>
      </c>
      <c r="E277" s="97">
        <v>7.69</v>
      </c>
      <c r="F277" s="76" t="s">
        <v>24</v>
      </c>
      <c r="G277" s="58">
        <f t="shared" si="5"/>
        <v>271</v>
      </c>
      <c r="H277" s="76">
        <v>3</v>
      </c>
    </row>
    <row r="278" spans="2:8" ht="12.75">
      <c r="B278" s="87">
        <v>37684</v>
      </c>
      <c r="C278" s="92"/>
      <c r="D278" s="76">
        <v>3</v>
      </c>
      <c r="E278" s="97">
        <v>7.53</v>
      </c>
      <c r="F278" s="76" t="s">
        <v>24</v>
      </c>
      <c r="G278" s="58">
        <f t="shared" si="5"/>
        <v>272</v>
      </c>
      <c r="H278" s="76">
        <v>3</v>
      </c>
    </row>
    <row r="279" spans="2:8" ht="12.75">
      <c r="B279" s="87">
        <v>37688</v>
      </c>
      <c r="C279" s="92">
        <v>7.3</v>
      </c>
      <c r="D279" s="76">
        <v>1</v>
      </c>
      <c r="E279" s="97"/>
      <c r="F279" s="76" t="s">
        <v>188</v>
      </c>
      <c r="G279" s="58">
        <f t="shared" si="5"/>
        <v>273</v>
      </c>
      <c r="H279" s="76"/>
    </row>
    <row r="280" spans="2:8" ht="12.75">
      <c r="B280" s="87">
        <v>37691</v>
      </c>
      <c r="C280" s="92">
        <v>6.96</v>
      </c>
      <c r="D280" s="76">
        <v>2</v>
      </c>
      <c r="E280" s="97"/>
      <c r="F280" s="76" t="s">
        <v>1</v>
      </c>
      <c r="G280" s="58">
        <f t="shared" si="5"/>
        <v>274</v>
      </c>
      <c r="H280" s="76"/>
    </row>
    <row r="281" spans="2:8" ht="12.75">
      <c r="B281" s="87">
        <v>37696</v>
      </c>
      <c r="C281" s="92">
        <v>7.15</v>
      </c>
      <c r="D281" s="76">
        <v>3</v>
      </c>
      <c r="E281" s="97"/>
      <c r="F281" s="76" t="s">
        <v>1</v>
      </c>
      <c r="G281" s="58">
        <f t="shared" si="5"/>
        <v>275</v>
      </c>
      <c r="H281" s="76"/>
    </row>
    <row r="282" spans="2:8" ht="12.75">
      <c r="B282" s="87">
        <v>37696</v>
      </c>
      <c r="C282" s="92"/>
      <c r="D282" s="76">
        <v>3</v>
      </c>
      <c r="E282" s="97">
        <v>7.92</v>
      </c>
      <c r="F282" s="76" t="s">
        <v>24</v>
      </c>
      <c r="G282" s="58">
        <f t="shared" si="5"/>
        <v>276</v>
      </c>
      <c r="H282" s="76">
        <v>3</v>
      </c>
    </row>
    <row r="283" spans="2:8" ht="12.75">
      <c r="B283" s="87">
        <v>37700</v>
      </c>
      <c r="C283" s="92">
        <v>7.09</v>
      </c>
      <c r="D283" s="76">
        <v>2</v>
      </c>
      <c r="E283" s="97"/>
      <c r="F283" s="76" t="s">
        <v>1</v>
      </c>
      <c r="G283" s="58">
        <f t="shared" si="5"/>
        <v>277</v>
      </c>
      <c r="H283" s="76"/>
    </row>
    <row r="284" spans="2:8" ht="12.75">
      <c r="B284" s="87">
        <v>37745</v>
      </c>
      <c r="C284" s="92">
        <v>7.92</v>
      </c>
      <c r="D284" s="76">
        <v>2</v>
      </c>
      <c r="E284" s="97"/>
      <c r="F284" s="76" t="s">
        <v>12</v>
      </c>
      <c r="G284" s="58">
        <f t="shared" si="5"/>
        <v>278</v>
      </c>
      <c r="H284" s="76"/>
    </row>
    <row r="285" spans="2:8" ht="12.75">
      <c r="B285" s="87">
        <v>37745</v>
      </c>
      <c r="C285" s="92">
        <v>8.24</v>
      </c>
      <c r="D285" s="76">
        <v>4</v>
      </c>
      <c r="E285" s="97"/>
      <c r="F285" s="76" t="s">
        <v>1</v>
      </c>
      <c r="G285" s="58">
        <f t="shared" si="5"/>
        <v>279</v>
      </c>
      <c r="H285" s="76"/>
    </row>
    <row r="286" spans="2:8" ht="12.75">
      <c r="B286" s="87">
        <v>37791</v>
      </c>
      <c r="C286" s="92">
        <v>8.79</v>
      </c>
      <c r="D286" s="76">
        <v>2</v>
      </c>
      <c r="E286" s="97"/>
      <c r="F286" s="76" t="s">
        <v>1</v>
      </c>
      <c r="G286" s="58">
        <f t="shared" si="5"/>
        <v>280</v>
      </c>
      <c r="H286" s="76"/>
    </row>
    <row r="287" spans="2:8" ht="12.75">
      <c r="B287" s="87">
        <v>37800</v>
      </c>
      <c r="C287" s="92">
        <v>9.36</v>
      </c>
      <c r="D287" s="76">
        <v>3</v>
      </c>
      <c r="E287" s="97"/>
      <c r="F287" s="76" t="s">
        <v>1</v>
      </c>
      <c r="G287" s="58">
        <f t="shared" si="5"/>
        <v>281</v>
      </c>
      <c r="H287" s="76"/>
    </row>
    <row r="288" spans="2:8" ht="12.75">
      <c r="B288" s="87">
        <v>37820</v>
      </c>
      <c r="C288" s="92">
        <v>9.6</v>
      </c>
      <c r="D288" s="76">
        <v>2</v>
      </c>
      <c r="E288" s="97"/>
      <c r="F288" s="76" t="s">
        <v>1</v>
      </c>
      <c r="G288" s="58">
        <f t="shared" si="5"/>
        <v>282</v>
      </c>
      <c r="H288" s="76"/>
    </row>
    <row r="289" spans="2:8" ht="12.75">
      <c r="B289" s="87">
        <v>37820</v>
      </c>
      <c r="C289" s="92">
        <v>9.78</v>
      </c>
      <c r="D289" s="76">
        <v>1</v>
      </c>
      <c r="E289" s="97"/>
      <c r="F289" s="76" t="s">
        <v>219</v>
      </c>
      <c r="G289" s="58">
        <f t="shared" si="5"/>
        <v>283</v>
      </c>
      <c r="H289" s="76"/>
    </row>
    <row r="290" spans="2:8" ht="12.75">
      <c r="B290" s="87">
        <v>37829</v>
      </c>
      <c r="C290" s="92">
        <v>10.08</v>
      </c>
      <c r="D290" s="76">
        <v>2</v>
      </c>
      <c r="E290" s="97"/>
      <c r="F290" s="76" t="s">
        <v>1</v>
      </c>
      <c r="G290" s="58">
        <f t="shared" si="5"/>
        <v>284</v>
      </c>
      <c r="H290" s="76"/>
    </row>
    <row r="291" spans="2:8" ht="12.75">
      <c r="B291" s="87">
        <v>37829</v>
      </c>
      <c r="C291" s="92">
        <v>9.84</v>
      </c>
      <c r="D291" s="76">
        <v>3</v>
      </c>
      <c r="E291" s="97"/>
      <c r="F291" s="76" t="s">
        <v>12</v>
      </c>
      <c r="G291" s="58">
        <f t="shared" si="5"/>
        <v>285</v>
      </c>
      <c r="H291" s="76"/>
    </row>
    <row r="292" spans="2:8" ht="12.75">
      <c r="B292" s="87">
        <v>37834</v>
      </c>
      <c r="C292" s="92">
        <v>10.3</v>
      </c>
      <c r="D292" s="76">
        <v>2</v>
      </c>
      <c r="E292" s="97"/>
      <c r="F292" s="76" t="s">
        <v>12</v>
      </c>
      <c r="G292" s="58">
        <f t="shared" si="5"/>
        <v>286</v>
      </c>
      <c r="H292" s="76"/>
    </row>
    <row r="293" spans="2:8" ht="12.75">
      <c r="B293" s="87">
        <v>37834</v>
      </c>
      <c r="C293" s="92">
        <v>9.98</v>
      </c>
      <c r="D293" s="76">
        <v>2</v>
      </c>
      <c r="E293" s="97"/>
      <c r="F293" s="76" t="s">
        <v>1</v>
      </c>
      <c r="G293" s="58">
        <f t="shared" si="5"/>
        <v>287</v>
      </c>
      <c r="H293" s="76"/>
    </row>
    <row r="294" spans="2:8" ht="12.75">
      <c r="B294" s="87">
        <v>37839</v>
      </c>
      <c r="C294" s="92"/>
      <c r="D294" s="76">
        <v>1</v>
      </c>
      <c r="E294" s="97">
        <v>9.4</v>
      </c>
      <c r="F294" s="76" t="s">
        <v>188</v>
      </c>
      <c r="G294" s="58">
        <f t="shared" si="5"/>
        <v>288</v>
      </c>
      <c r="H294" s="76">
        <v>1</v>
      </c>
    </row>
    <row r="295" spans="2:8" ht="12.75">
      <c r="B295" s="87">
        <v>37840</v>
      </c>
      <c r="C295" s="92">
        <v>10.33</v>
      </c>
      <c r="D295" s="76">
        <v>2</v>
      </c>
      <c r="E295" s="97"/>
      <c r="F295" s="76" t="s">
        <v>1</v>
      </c>
      <c r="G295" s="58">
        <f t="shared" si="5"/>
        <v>289</v>
      </c>
      <c r="H295" s="76"/>
    </row>
    <row r="296" spans="2:8" ht="12.75">
      <c r="B296" s="87">
        <v>37852</v>
      </c>
      <c r="C296" s="92">
        <v>10.57</v>
      </c>
      <c r="D296" s="76">
        <v>4</v>
      </c>
      <c r="E296" s="97"/>
      <c r="F296" s="76" t="s">
        <v>1</v>
      </c>
      <c r="G296" s="58">
        <f t="shared" si="5"/>
        <v>290</v>
      </c>
      <c r="H296" s="76"/>
    </row>
    <row r="297" spans="2:8" ht="12.75">
      <c r="B297" s="87">
        <v>37855</v>
      </c>
      <c r="C297" s="92">
        <v>10.85</v>
      </c>
      <c r="D297" s="76">
        <v>3</v>
      </c>
      <c r="E297" s="97"/>
      <c r="F297" s="76" t="s">
        <v>1</v>
      </c>
      <c r="G297" s="58">
        <f t="shared" si="5"/>
        <v>291</v>
      </c>
      <c r="H297" s="76"/>
    </row>
    <row r="298" spans="2:8" ht="12.75">
      <c r="B298" s="87">
        <v>37860</v>
      </c>
      <c r="C298" s="92">
        <v>10.68</v>
      </c>
      <c r="D298" s="76">
        <v>4</v>
      </c>
      <c r="E298" s="97"/>
      <c r="F298" s="76" t="s">
        <v>12</v>
      </c>
      <c r="G298" s="58">
        <f t="shared" si="5"/>
        <v>292</v>
      </c>
      <c r="H298" s="76"/>
    </row>
    <row r="299" spans="2:8" ht="12.75">
      <c r="B299" s="87">
        <v>37874</v>
      </c>
      <c r="C299" s="92">
        <v>10.93</v>
      </c>
      <c r="D299" s="76">
        <v>2</v>
      </c>
      <c r="E299" s="97"/>
      <c r="F299" s="76" t="s">
        <v>12</v>
      </c>
      <c r="G299" s="58">
        <f t="shared" si="5"/>
        <v>293</v>
      </c>
      <c r="H299" s="76"/>
    </row>
    <row r="300" spans="2:8" ht="12.75">
      <c r="B300" s="87">
        <v>37874</v>
      </c>
      <c r="C300" s="92">
        <v>10.79</v>
      </c>
      <c r="D300" s="76">
        <v>5</v>
      </c>
      <c r="E300" s="97"/>
      <c r="F300" s="76" t="s">
        <v>1</v>
      </c>
      <c r="G300" s="58">
        <f t="shared" si="5"/>
        <v>294</v>
      </c>
      <c r="H300" s="76"/>
    </row>
    <row r="301" spans="2:8" ht="12.75">
      <c r="B301" s="87">
        <v>37874</v>
      </c>
      <c r="C301" s="92">
        <v>10.82</v>
      </c>
      <c r="D301" s="76">
        <v>1</v>
      </c>
      <c r="E301" s="97"/>
      <c r="F301" s="76" t="s">
        <v>219</v>
      </c>
      <c r="G301" s="58">
        <f t="shared" si="5"/>
        <v>295</v>
      </c>
      <c r="H301" s="76"/>
    </row>
    <row r="302" spans="2:8" ht="12.75">
      <c r="B302" s="87">
        <v>37884</v>
      </c>
      <c r="C302" s="92">
        <v>11.44</v>
      </c>
      <c r="D302" s="76">
        <v>2</v>
      </c>
      <c r="E302" s="97"/>
      <c r="F302" s="76" t="s">
        <v>12</v>
      </c>
      <c r="G302" s="58">
        <f t="shared" si="5"/>
        <v>296</v>
      </c>
      <c r="H302" s="76"/>
    </row>
    <row r="303" spans="2:8" ht="12.75">
      <c r="B303" s="87">
        <v>37885</v>
      </c>
      <c r="C303" s="92">
        <v>11.53</v>
      </c>
      <c r="D303" s="76">
        <v>2</v>
      </c>
      <c r="E303" s="97"/>
      <c r="F303" s="76" t="s">
        <v>1</v>
      </c>
      <c r="G303" s="58">
        <f t="shared" si="5"/>
        <v>297</v>
      </c>
      <c r="H303" s="76"/>
    </row>
    <row r="304" spans="2:8" ht="12.75">
      <c r="B304" s="87">
        <v>37898</v>
      </c>
      <c r="C304" s="92">
        <v>11.53</v>
      </c>
      <c r="D304" s="76">
        <v>1</v>
      </c>
      <c r="E304" s="97"/>
      <c r="F304" s="76" t="s">
        <v>157</v>
      </c>
      <c r="G304" s="58">
        <f t="shared" si="5"/>
        <v>298</v>
      </c>
      <c r="H304" s="76"/>
    </row>
    <row r="305" spans="2:8" ht="12.75">
      <c r="B305" s="87">
        <v>37917</v>
      </c>
      <c r="C305" s="92">
        <v>11.47</v>
      </c>
      <c r="D305" s="76">
        <v>2</v>
      </c>
      <c r="E305" s="97"/>
      <c r="F305" s="76" t="s">
        <v>12</v>
      </c>
      <c r="G305" s="58">
        <f t="shared" si="5"/>
        <v>299</v>
      </c>
      <c r="H305" s="76"/>
    </row>
    <row r="306" spans="2:8" ht="12.75">
      <c r="B306" s="87">
        <v>37923</v>
      </c>
      <c r="C306" s="92">
        <v>11.29</v>
      </c>
      <c r="D306" s="76">
        <v>3</v>
      </c>
      <c r="E306" s="97"/>
      <c r="F306" s="76" t="s">
        <v>180</v>
      </c>
      <c r="G306" s="58">
        <f t="shared" si="5"/>
        <v>300</v>
      </c>
      <c r="H306" s="76"/>
    </row>
    <row r="307" spans="2:8" ht="12.75">
      <c r="B307" s="87">
        <v>37926</v>
      </c>
      <c r="C307" s="92">
        <v>11.3</v>
      </c>
      <c r="D307" s="76">
        <v>2</v>
      </c>
      <c r="E307" s="97"/>
      <c r="F307" s="76" t="s">
        <v>12</v>
      </c>
      <c r="G307" s="58">
        <f t="shared" si="5"/>
        <v>301</v>
      </c>
      <c r="H307" s="76"/>
    </row>
    <row r="308" spans="2:8" ht="12.75">
      <c r="B308" s="87">
        <v>37926</v>
      </c>
      <c r="C308" s="92">
        <v>11.3</v>
      </c>
      <c r="D308" s="76">
        <v>1</v>
      </c>
      <c r="E308" s="97"/>
      <c r="F308" s="76" t="s">
        <v>157</v>
      </c>
      <c r="G308" s="58">
        <f t="shared" si="5"/>
        <v>302</v>
      </c>
      <c r="H308" s="76"/>
    </row>
    <row r="309" spans="2:8" ht="12.75">
      <c r="B309" s="87">
        <v>37926</v>
      </c>
      <c r="C309" s="92">
        <v>11.44</v>
      </c>
      <c r="D309" s="76">
        <v>3</v>
      </c>
      <c r="E309" s="97"/>
      <c r="F309" s="76" t="s">
        <v>1</v>
      </c>
      <c r="G309" s="58">
        <f t="shared" si="5"/>
        <v>303</v>
      </c>
      <c r="H309" s="76"/>
    </row>
    <row r="310" spans="2:8" ht="12.75">
      <c r="B310" s="87">
        <v>37928</v>
      </c>
      <c r="C310" s="92">
        <v>11.43</v>
      </c>
      <c r="D310" s="76">
        <v>2</v>
      </c>
      <c r="E310" s="97"/>
      <c r="F310" s="76" t="s">
        <v>180</v>
      </c>
      <c r="G310" s="58">
        <f t="shared" si="5"/>
        <v>304</v>
      </c>
      <c r="H310" s="76"/>
    </row>
    <row r="311" spans="2:8" ht="12.75">
      <c r="B311" s="87">
        <v>37964</v>
      </c>
      <c r="C311" s="92">
        <v>9.8</v>
      </c>
      <c r="D311" s="76">
        <v>4</v>
      </c>
      <c r="E311" s="97">
        <v>9.83</v>
      </c>
      <c r="F311" s="76" t="s">
        <v>1</v>
      </c>
      <c r="G311" s="58">
        <f t="shared" si="5"/>
        <v>305</v>
      </c>
      <c r="H311" s="76"/>
    </row>
    <row r="312" spans="2:8" ht="12.75">
      <c r="B312" s="87">
        <v>37964</v>
      </c>
      <c r="C312" s="92">
        <v>9.85</v>
      </c>
      <c r="D312" s="76">
        <v>1</v>
      </c>
      <c r="E312" s="97">
        <v>9.83</v>
      </c>
      <c r="F312" s="76" t="s">
        <v>219</v>
      </c>
      <c r="G312" s="58">
        <f t="shared" si="5"/>
        <v>306</v>
      </c>
      <c r="H312" s="76"/>
    </row>
    <row r="313" spans="2:8" ht="12.75">
      <c r="B313" s="87">
        <v>37968</v>
      </c>
      <c r="C313" s="92">
        <v>9.73</v>
      </c>
      <c r="D313" s="76">
        <v>1</v>
      </c>
      <c r="E313" s="97"/>
      <c r="F313" s="76" t="s">
        <v>1</v>
      </c>
      <c r="G313" s="58">
        <f t="shared" si="5"/>
        <v>307</v>
      </c>
      <c r="H313" s="76"/>
    </row>
    <row r="314" spans="2:8" ht="12.75">
      <c r="B314" s="87">
        <v>37968</v>
      </c>
      <c r="C314" s="92">
        <v>9.78</v>
      </c>
      <c r="D314" s="76">
        <v>1</v>
      </c>
      <c r="E314" s="97"/>
      <c r="F314" s="76" t="s">
        <v>219</v>
      </c>
      <c r="G314" s="58">
        <f t="shared" si="5"/>
        <v>308</v>
      </c>
      <c r="H314" s="76"/>
    </row>
    <row r="315" spans="2:8" ht="12.75">
      <c r="B315" s="87">
        <v>37979</v>
      </c>
      <c r="C315" s="92">
        <v>9.69</v>
      </c>
      <c r="D315" s="76">
        <v>2</v>
      </c>
      <c r="E315" s="97"/>
      <c r="F315" s="76" t="s">
        <v>1</v>
      </c>
      <c r="G315" s="58">
        <f t="shared" si="5"/>
        <v>309</v>
      </c>
      <c r="H315" s="76"/>
    </row>
    <row r="316" spans="2:8" ht="12.75">
      <c r="B316" s="87">
        <v>37987</v>
      </c>
      <c r="C316" s="92">
        <v>9.23</v>
      </c>
      <c r="D316" s="76">
        <v>1</v>
      </c>
      <c r="E316" s="97"/>
      <c r="F316" s="76" t="s">
        <v>1</v>
      </c>
      <c r="G316" s="58">
        <f t="shared" si="5"/>
        <v>310</v>
      </c>
      <c r="H316" s="76"/>
    </row>
    <row r="317" spans="2:8" ht="12.75">
      <c r="B317" s="87">
        <v>37987</v>
      </c>
      <c r="C317" s="92">
        <v>9.3</v>
      </c>
      <c r="D317" s="76">
        <v>1</v>
      </c>
      <c r="E317" s="97"/>
      <c r="F317" s="76" t="s">
        <v>219</v>
      </c>
      <c r="G317" s="58">
        <f t="shared" si="5"/>
        <v>311</v>
      </c>
      <c r="H317" s="76"/>
    </row>
    <row r="318" spans="2:8" ht="12.75">
      <c r="B318" s="87">
        <v>37988</v>
      </c>
      <c r="C318" s="92">
        <v>9.2</v>
      </c>
      <c r="D318" s="76">
        <v>1</v>
      </c>
      <c r="E318" s="97"/>
      <c r="F318" s="76" t="s">
        <v>1</v>
      </c>
      <c r="G318" s="58">
        <f t="shared" si="5"/>
        <v>312</v>
      </c>
      <c r="H318" s="76"/>
    </row>
    <row r="319" spans="2:8" ht="12.75">
      <c r="B319" s="87">
        <v>37989</v>
      </c>
      <c r="C319" s="92"/>
      <c r="D319" s="76">
        <v>3</v>
      </c>
      <c r="E319" s="97">
        <v>10.3</v>
      </c>
      <c r="F319" s="76" t="s">
        <v>28</v>
      </c>
      <c r="G319" s="58">
        <f t="shared" si="5"/>
        <v>313</v>
      </c>
      <c r="H319" s="76">
        <v>3</v>
      </c>
    </row>
    <row r="320" spans="2:8" ht="12.75">
      <c r="B320" s="87">
        <v>37996</v>
      </c>
      <c r="C320" s="92"/>
      <c r="D320" s="76">
        <v>1</v>
      </c>
      <c r="E320" s="97" t="s">
        <v>237</v>
      </c>
      <c r="F320" s="76" t="s">
        <v>1</v>
      </c>
      <c r="G320" s="58">
        <f t="shared" si="5"/>
        <v>314</v>
      </c>
      <c r="H320" s="76"/>
    </row>
    <row r="321" spans="2:8" ht="12.75">
      <c r="B321" s="87">
        <v>38000</v>
      </c>
      <c r="C321" s="92">
        <v>9.2</v>
      </c>
      <c r="D321" s="76">
        <v>3</v>
      </c>
      <c r="E321" s="97"/>
      <c r="F321" s="76" t="s">
        <v>1</v>
      </c>
      <c r="G321" s="58">
        <f t="shared" si="5"/>
        <v>315</v>
      </c>
      <c r="H321" s="76"/>
    </row>
    <row r="322" spans="2:8" ht="12.75">
      <c r="B322" s="87">
        <v>38004</v>
      </c>
      <c r="C322" s="92">
        <v>9.17</v>
      </c>
      <c r="D322" s="76">
        <v>2</v>
      </c>
      <c r="E322" s="97"/>
      <c r="F322" s="76" t="s">
        <v>1</v>
      </c>
      <c r="G322" s="58">
        <f>G321+1</f>
        <v>316</v>
      </c>
      <c r="H322" s="76"/>
    </row>
    <row r="323" spans="2:8" ht="12.75">
      <c r="B323" s="87">
        <v>38010</v>
      </c>
      <c r="C323" s="92">
        <v>9.53</v>
      </c>
      <c r="D323" s="76">
        <v>2</v>
      </c>
      <c r="E323" s="97"/>
      <c r="F323" s="76" t="s">
        <v>1</v>
      </c>
      <c r="G323" s="58">
        <f>G322+1</f>
        <v>317</v>
      </c>
      <c r="H323" s="76"/>
    </row>
    <row r="324" spans="2:8" ht="12.75">
      <c r="B324" s="87">
        <v>38010</v>
      </c>
      <c r="C324" s="92">
        <v>9.55</v>
      </c>
      <c r="D324" s="76">
        <v>1</v>
      </c>
      <c r="E324" s="97"/>
      <c r="F324" s="76" t="s">
        <v>12</v>
      </c>
      <c r="G324" s="58">
        <f t="shared" si="5"/>
        <v>318</v>
      </c>
      <c r="H324" s="76"/>
    </row>
    <row r="325" spans="2:8" ht="12.75">
      <c r="B325" s="87">
        <v>38014</v>
      </c>
      <c r="C325" s="92">
        <v>9.1</v>
      </c>
      <c r="D325" s="76">
        <v>1</v>
      </c>
      <c r="E325" s="97"/>
      <c r="F325" s="76" t="s">
        <v>1</v>
      </c>
      <c r="G325" s="58">
        <f>G324+1</f>
        <v>319</v>
      </c>
      <c r="H325" s="76"/>
    </row>
    <row r="326" spans="2:8" ht="12.75">
      <c r="B326" s="87">
        <v>38014</v>
      </c>
      <c r="C326" s="92">
        <v>9.16</v>
      </c>
      <c r="D326" s="76">
        <v>2</v>
      </c>
      <c r="E326" s="97"/>
      <c r="F326" s="76" t="s">
        <v>180</v>
      </c>
      <c r="G326" s="58">
        <f>G325+1</f>
        <v>320</v>
      </c>
      <c r="H326" s="76">
        <v>1</v>
      </c>
    </row>
    <row r="327" spans="2:8" ht="12.75">
      <c r="B327" s="87">
        <v>38026</v>
      </c>
      <c r="C327" s="92">
        <v>8.8</v>
      </c>
      <c r="D327" s="76">
        <v>1</v>
      </c>
      <c r="E327" s="97"/>
      <c r="F327" s="76" t="s">
        <v>1</v>
      </c>
      <c r="G327" s="58">
        <f>G326+1</f>
        <v>321</v>
      </c>
      <c r="H327" s="76"/>
    </row>
    <row r="328" spans="2:8" ht="12.75">
      <c r="B328" s="87">
        <v>38029</v>
      </c>
      <c r="C328" s="92">
        <v>8.31</v>
      </c>
      <c r="D328" s="76">
        <v>3</v>
      </c>
      <c r="E328" s="97"/>
      <c r="F328" s="76" t="s">
        <v>180</v>
      </c>
      <c r="G328" s="58">
        <f>G327+1</f>
        <v>322</v>
      </c>
      <c r="H328" s="76"/>
    </row>
    <row r="329" spans="2:8" ht="12.75">
      <c r="B329" s="87">
        <v>38053</v>
      </c>
      <c r="C329" s="92">
        <v>6.08</v>
      </c>
      <c r="D329" s="76">
        <v>5</v>
      </c>
      <c r="E329" s="97"/>
      <c r="F329" s="76" t="s">
        <v>1</v>
      </c>
      <c r="G329" s="58">
        <f aca="true" t="shared" si="6" ref="G329:G345">G328+1</f>
        <v>323</v>
      </c>
      <c r="H329" s="76"/>
    </row>
    <row r="330" spans="2:8" ht="12.75">
      <c r="B330" s="87">
        <v>38069</v>
      </c>
      <c r="C330" s="92">
        <v>5.91</v>
      </c>
      <c r="D330" s="76">
        <v>2</v>
      </c>
      <c r="E330" s="97"/>
      <c r="F330" s="76" t="s">
        <v>1</v>
      </c>
      <c r="G330" s="58">
        <f t="shared" si="6"/>
        <v>324</v>
      </c>
      <c r="H330" s="76"/>
    </row>
    <row r="331" spans="2:8" ht="12.75">
      <c r="B331" s="87">
        <v>38102</v>
      </c>
      <c r="C331" s="92">
        <v>6.08</v>
      </c>
      <c r="D331" s="76">
        <v>2</v>
      </c>
      <c r="E331" s="97"/>
      <c r="F331" s="76" t="s">
        <v>1</v>
      </c>
      <c r="G331" s="58">
        <f t="shared" si="6"/>
        <v>325</v>
      </c>
      <c r="H331" s="76"/>
    </row>
    <row r="332" spans="2:8" ht="12.75">
      <c r="B332" s="87">
        <v>38164</v>
      </c>
      <c r="C332" s="92">
        <v>7.4</v>
      </c>
      <c r="D332" s="76">
        <v>2</v>
      </c>
      <c r="E332" s="97"/>
      <c r="F332" s="76" t="s">
        <v>1</v>
      </c>
      <c r="G332" s="58">
        <f t="shared" si="6"/>
        <v>326</v>
      </c>
      <c r="H332" s="76"/>
    </row>
    <row r="333" spans="2:8" ht="12.75">
      <c r="B333" s="87">
        <v>38181</v>
      </c>
      <c r="C333" s="92">
        <v>7.75</v>
      </c>
      <c r="D333" s="76">
        <v>2</v>
      </c>
      <c r="E333" s="97"/>
      <c r="F333" s="76" t="s">
        <v>1</v>
      </c>
      <c r="G333" s="58">
        <f t="shared" si="6"/>
        <v>327</v>
      </c>
      <c r="H333" s="76"/>
    </row>
    <row r="334" spans="2:8" ht="12.75">
      <c r="B334" s="87">
        <v>38185</v>
      </c>
      <c r="C334" s="92">
        <v>7.91</v>
      </c>
      <c r="D334" s="76">
        <v>2</v>
      </c>
      <c r="E334" s="97"/>
      <c r="F334" s="76" t="s">
        <v>1</v>
      </c>
      <c r="G334" s="58">
        <f t="shared" si="6"/>
        <v>328</v>
      </c>
      <c r="H334" s="76"/>
    </row>
    <row r="335" spans="2:8" ht="12.75">
      <c r="B335" s="87">
        <v>38190</v>
      </c>
      <c r="C335" s="92">
        <v>7.95</v>
      </c>
      <c r="D335" s="76">
        <v>2</v>
      </c>
      <c r="E335" s="97"/>
      <c r="F335" s="76" t="s">
        <v>1</v>
      </c>
      <c r="G335" s="58">
        <f t="shared" si="6"/>
        <v>329</v>
      </c>
      <c r="H335" s="76"/>
    </row>
    <row r="336" spans="2:8" ht="12.75">
      <c r="B336" s="87">
        <v>38190</v>
      </c>
      <c r="C336" s="92">
        <v>7.92</v>
      </c>
      <c r="D336" s="76">
        <v>1</v>
      </c>
      <c r="E336" s="97"/>
      <c r="F336" s="76" t="s">
        <v>219</v>
      </c>
      <c r="G336" s="58">
        <f t="shared" si="6"/>
        <v>330</v>
      </c>
      <c r="H336" s="76"/>
    </row>
    <row r="337" spans="2:8" ht="12.75">
      <c r="B337" s="87">
        <v>38193</v>
      </c>
      <c r="C337" s="92">
        <v>7.98</v>
      </c>
      <c r="D337" s="76">
        <v>2</v>
      </c>
      <c r="E337" s="97"/>
      <c r="F337" s="76" t="s">
        <v>1</v>
      </c>
      <c r="G337" s="58">
        <f t="shared" si="6"/>
        <v>331</v>
      </c>
      <c r="H337" s="76"/>
    </row>
    <row r="338" spans="2:8" ht="12.75">
      <c r="B338" s="87">
        <v>38194</v>
      </c>
      <c r="C338" s="92">
        <v>7.98</v>
      </c>
      <c r="D338" s="76">
        <v>2</v>
      </c>
      <c r="E338" s="97"/>
      <c r="F338" s="76" t="s">
        <v>1</v>
      </c>
      <c r="G338" s="58">
        <f t="shared" si="6"/>
        <v>332</v>
      </c>
      <c r="H338" s="76"/>
    </row>
    <row r="339" spans="2:8" ht="12.75">
      <c r="B339" s="87">
        <v>38201</v>
      </c>
      <c r="C339" s="92">
        <v>8</v>
      </c>
      <c r="D339" s="76">
        <v>3</v>
      </c>
      <c r="E339" s="97"/>
      <c r="F339" s="76" t="s">
        <v>1</v>
      </c>
      <c r="G339" s="58">
        <f t="shared" si="6"/>
        <v>333</v>
      </c>
      <c r="H339" s="76"/>
    </row>
    <row r="340" spans="2:8" ht="12.75">
      <c r="B340" s="87">
        <v>38204</v>
      </c>
      <c r="C340" s="92">
        <v>8.03</v>
      </c>
      <c r="D340" s="76">
        <v>3</v>
      </c>
      <c r="E340" s="97"/>
      <c r="F340" s="76" t="s">
        <v>1</v>
      </c>
      <c r="G340" s="58">
        <f t="shared" si="6"/>
        <v>334</v>
      </c>
      <c r="H340" s="76"/>
    </row>
    <row r="341" spans="2:8" ht="12.75">
      <c r="B341" s="87">
        <v>38211</v>
      </c>
      <c r="C341" s="92">
        <v>8.16</v>
      </c>
      <c r="D341" s="76">
        <v>2</v>
      </c>
      <c r="E341" s="97"/>
      <c r="F341" s="76" t="s">
        <v>1</v>
      </c>
      <c r="G341" s="58">
        <f t="shared" si="6"/>
        <v>335</v>
      </c>
      <c r="H341" s="76"/>
    </row>
    <row r="342" spans="2:8" ht="12.75">
      <c r="B342" s="87">
        <v>38212</v>
      </c>
      <c r="C342" s="92">
        <v>8.2</v>
      </c>
      <c r="D342" s="76">
        <v>1</v>
      </c>
      <c r="E342" s="97"/>
      <c r="F342" s="76" t="s">
        <v>1</v>
      </c>
      <c r="G342" s="58">
        <f t="shared" si="6"/>
        <v>336</v>
      </c>
      <c r="H342" s="76"/>
    </row>
    <row r="343" spans="2:8" ht="12.75">
      <c r="B343" s="87">
        <v>38214</v>
      </c>
      <c r="C343" s="92">
        <v>8.29</v>
      </c>
      <c r="D343" s="76">
        <v>4</v>
      </c>
      <c r="E343" s="97"/>
      <c r="F343" s="76" t="s">
        <v>180</v>
      </c>
      <c r="G343" s="58">
        <f t="shared" si="6"/>
        <v>337</v>
      </c>
      <c r="H343" s="76"/>
    </row>
    <row r="344" spans="2:8" ht="12.75">
      <c r="B344" s="86">
        <v>38217</v>
      </c>
      <c r="C344" s="92">
        <v>8.4</v>
      </c>
      <c r="D344" s="76">
        <v>1</v>
      </c>
      <c r="E344" s="97"/>
      <c r="F344" s="76" t="s">
        <v>219</v>
      </c>
      <c r="G344" s="58">
        <f t="shared" si="6"/>
        <v>338</v>
      </c>
      <c r="H344" s="76"/>
    </row>
    <row r="345" spans="2:8" ht="12.75">
      <c r="B345" s="86">
        <v>38217</v>
      </c>
      <c r="C345" s="92">
        <v>8.4</v>
      </c>
      <c r="D345" s="76">
        <v>1</v>
      </c>
      <c r="E345" s="97"/>
      <c r="F345" s="76" t="s">
        <v>12</v>
      </c>
      <c r="G345" s="58">
        <f t="shared" si="6"/>
        <v>339</v>
      </c>
      <c r="H345" s="76"/>
    </row>
    <row r="346" spans="2:8" ht="12.75">
      <c r="B346" s="86">
        <v>38217</v>
      </c>
      <c r="C346" s="91">
        <v>8.45</v>
      </c>
      <c r="D346" s="76">
        <v>2</v>
      </c>
      <c r="E346" s="97"/>
      <c r="F346" s="76" t="s">
        <v>1</v>
      </c>
      <c r="G346" s="58">
        <f aca="true" t="shared" si="7" ref="G346:G405">G345+1</f>
        <v>340</v>
      </c>
      <c r="H346" s="76"/>
    </row>
    <row r="347" spans="2:8" ht="12.75">
      <c r="B347" s="86">
        <v>38247</v>
      </c>
      <c r="C347" s="91">
        <v>9.05</v>
      </c>
      <c r="D347" s="76">
        <v>2</v>
      </c>
      <c r="E347" s="97"/>
      <c r="F347" s="76" t="s">
        <v>1</v>
      </c>
      <c r="G347" s="58">
        <f t="shared" si="7"/>
        <v>341</v>
      </c>
      <c r="H347" s="76"/>
    </row>
    <row r="348" spans="2:10" ht="12.75">
      <c r="B348" s="86">
        <v>38258</v>
      </c>
      <c r="C348" s="91">
        <v>9.43</v>
      </c>
      <c r="D348" s="76">
        <v>3</v>
      </c>
      <c r="E348" s="97"/>
      <c r="F348" s="76" t="s">
        <v>28</v>
      </c>
      <c r="G348" s="58">
        <f t="shared" si="7"/>
        <v>342</v>
      </c>
      <c r="H348" s="76"/>
      <c r="I348" s="76">
        <v>3</v>
      </c>
      <c r="J348" t="s">
        <v>166</v>
      </c>
    </row>
    <row r="349" spans="2:8" ht="12.75">
      <c r="B349" s="86">
        <v>38263</v>
      </c>
      <c r="C349" s="91">
        <v>9.76</v>
      </c>
      <c r="D349" s="76">
        <v>1</v>
      </c>
      <c r="E349" s="97"/>
      <c r="F349" s="76" t="s">
        <v>12</v>
      </c>
      <c r="G349" s="58">
        <f t="shared" si="7"/>
        <v>343</v>
      </c>
      <c r="H349" s="76"/>
    </row>
    <row r="350" spans="2:10" ht="12.75">
      <c r="B350" s="86">
        <v>38274</v>
      </c>
      <c r="C350" s="91">
        <v>9.7</v>
      </c>
      <c r="D350" s="76">
        <v>3</v>
      </c>
      <c r="E350" s="97"/>
      <c r="F350" s="76" t="s">
        <v>28</v>
      </c>
      <c r="G350" s="58">
        <f t="shared" si="7"/>
        <v>344</v>
      </c>
      <c r="H350" s="76"/>
      <c r="I350" s="76">
        <v>3</v>
      </c>
      <c r="J350" t="s">
        <v>166</v>
      </c>
    </row>
    <row r="351" spans="2:8" ht="12.75">
      <c r="B351" s="86">
        <v>38275</v>
      </c>
      <c r="C351" s="91">
        <v>9.99</v>
      </c>
      <c r="D351" s="76">
        <v>4</v>
      </c>
      <c r="E351" s="97"/>
      <c r="F351" s="76" t="s">
        <v>1</v>
      </c>
      <c r="G351" s="58">
        <f t="shared" si="7"/>
        <v>345</v>
      </c>
      <c r="H351" s="76"/>
    </row>
    <row r="352" spans="2:8" ht="12.75">
      <c r="B352" s="86">
        <v>38282</v>
      </c>
      <c r="C352" s="91">
        <v>10.24</v>
      </c>
      <c r="D352" s="76">
        <v>3</v>
      </c>
      <c r="E352" s="97"/>
      <c r="F352" s="76" t="s">
        <v>180</v>
      </c>
      <c r="G352" s="58">
        <f t="shared" si="7"/>
        <v>346</v>
      </c>
      <c r="H352" s="76">
        <v>1</v>
      </c>
    </row>
    <row r="353" spans="2:8" ht="12.75">
      <c r="B353" s="86">
        <v>38304</v>
      </c>
      <c r="C353" s="91">
        <v>11.12</v>
      </c>
      <c r="D353" s="76">
        <v>2</v>
      </c>
      <c r="E353" s="97"/>
      <c r="F353" s="76" t="s">
        <v>1</v>
      </c>
      <c r="G353" s="58">
        <f t="shared" si="7"/>
        <v>347</v>
      </c>
      <c r="H353" s="76"/>
    </row>
    <row r="354" spans="2:8" ht="12.75">
      <c r="B354" s="86">
        <v>38304</v>
      </c>
      <c r="C354" s="91">
        <v>11.29</v>
      </c>
      <c r="D354" s="76">
        <v>1</v>
      </c>
      <c r="E354" s="97"/>
      <c r="F354" s="76" t="s">
        <v>12</v>
      </c>
      <c r="G354" s="58">
        <f t="shared" si="7"/>
        <v>348</v>
      </c>
      <c r="H354" s="76"/>
    </row>
    <row r="355" spans="2:8" ht="12.75">
      <c r="B355" s="86">
        <v>38319</v>
      </c>
      <c r="C355" s="91">
        <v>11.23</v>
      </c>
      <c r="D355" s="76">
        <v>2</v>
      </c>
      <c r="E355" s="97"/>
      <c r="F355" s="76" t="s">
        <v>24</v>
      </c>
      <c r="G355" s="58">
        <f t="shared" si="7"/>
        <v>349</v>
      </c>
      <c r="H355" s="76"/>
    </row>
    <row r="356" spans="2:8" ht="12.75">
      <c r="B356" s="86">
        <v>38327</v>
      </c>
      <c r="C356" s="91">
        <v>10.7</v>
      </c>
      <c r="D356" s="76">
        <v>1</v>
      </c>
      <c r="E356" s="97"/>
      <c r="F356" s="76" t="s">
        <v>188</v>
      </c>
      <c r="G356" s="58">
        <f t="shared" si="7"/>
        <v>350</v>
      </c>
      <c r="H356" s="76"/>
    </row>
    <row r="357" spans="2:8" ht="12.75">
      <c r="B357" s="86">
        <v>38327</v>
      </c>
      <c r="C357" s="91">
        <v>11.2</v>
      </c>
      <c r="D357" s="76">
        <v>3</v>
      </c>
      <c r="E357" s="97"/>
      <c r="F357" s="76" t="s">
        <v>24</v>
      </c>
      <c r="G357" s="58">
        <f t="shared" si="7"/>
        <v>351</v>
      </c>
      <c r="H357" s="76"/>
    </row>
    <row r="358" spans="2:8" ht="12.75">
      <c r="B358" s="86">
        <v>38331</v>
      </c>
      <c r="C358" s="91">
        <v>10.99</v>
      </c>
      <c r="D358" s="76">
        <v>2</v>
      </c>
      <c r="E358" s="97"/>
      <c r="F358" s="76" t="s">
        <v>24</v>
      </c>
      <c r="G358" s="58">
        <f t="shared" si="7"/>
        <v>352</v>
      </c>
      <c r="H358" s="76"/>
    </row>
    <row r="359" spans="2:8" ht="12.75">
      <c r="B359" s="86">
        <v>38332</v>
      </c>
      <c r="C359" s="91">
        <v>10.6</v>
      </c>
      <c r="D359" s="76">
        <v>1</v>
      </c>
      <c r="E359" s="97"/>
      <c r="F359" s="76" t="s">
        <v>188</v>
      </c>
      <c r="G359" s="58">
        <f t="shared" si="7"/>
        <v>353</v>
      </c>
      <c r="H359" s="76"/>
    </row>
    <row r="360" spans="2:8" ht="12.75">
      <c r="B360" s="86">
        <v>38338</v>
      </c>
      <c r="D360" s="76">
        <v>2</v>
      </c>
      <c r="E360" s="97">
        <v>10.14</v>
      </c>
      <c r="F360" s="76" t="s">
        <v>188</v>
      </c>
      <c r="G360" s="58">
        <f t="shared" si="7"/>
        <v>354</v>
      </c>
      <c r="H360" s="76">
        <v>2</v>
      </c>
    </row>
    <row r="361" spans="2:8" ht="12.75">
      <c r="B361" s="86">
        <v>38338</v>
      </c>
      <c r="C361" s="91">
        <v>11.63</v>
      </c>
      <c r="D361" s="76">
        <v>4</v>
      </c>
      <c r="E361" s="97"/>
      <c r="F361" s="76" t="s">
        <v>24</v>
      </c>
      <c r="G361" s="58">
        <f t="shared" si="7"/>
        <v>355</v>
      </c>
      <c r="H361" s="76"/>
    </row>
    <row r="362" spans="2:8" ht="12.75">
      <c r="B362" s="86">
        <v>38340</v>
      </c>
      <c r="D362" s="76">
        <v>2</v>
      </c>
      <c r="E362" s="97">
        <v>9</v>
      </c>
      <c r="F362" s="76" t="s">
        <v>180</v>
      </c>
      <c r="G362" s="58">
        <f t="shared" si="7"/>
        <v>356</v>
      </c>
      <c r="H362" s="76">
        <v>2</v>
      </c>
    </row>
    <row r="363" spans="2:8" ht="12.75">
      <c r="B363" s="86">
        <v>38343</v>
      </c>
      <c r="C363" s="91">
        <v>10.92</v>
      </c>
      <c r="D363" s="76">
        <v>4</v>
      </c>
      <c r="E363" s="97"/>
      <c r="F363" s="76" t="s">
        <v>24</v>
      </c>
      <c r="G363" s="58">
        <f t="shared" si="7"/>
        <v>357</v>
      </c>
      <c r="H363" s="76"/>
    </row>
    <row r="364" spans="2:8" ht="12.75">
      <c r="B364" s="86">
        <v>38349</v>
      </c>
      <c r="D364" s="76">
        <v>1</v>
      </c>
      <c r="E364" s="96">
        <v>10.53</v>
      </c>
      <c r="F364" s="76" t="s">
        <v>188</v>
      </c>
      <c r="G364" s="58">
        <f t="shared" si="7"/>
        <v>358</v>
      </c>
      <c r="H364" s="76">
        <v>1</v>
      </c>
    </row>
    <row r="365" spans="2:8" ht="12.75">
      <c r="B365" s="86">
        <v>38350</v>
      </c>
      <c r="C365" s="91">
        <v>11.21</v>
      </c>
      <c r="D365" s="76">
        <v>4</v>
      </c>
      <c r="F365" s="76" t="s">
        <v>24</v>
      </c>
      <c r="G365" s="58">
        <f t="shared" si="7"/>
        <v>359</v>
      </c>
      <c r="H365" s="76"/>
    </row>
    <row r="366" spans="2:11" ht="12.75">
      <c r="B366" s="86">
        <v>38351</v>
      </c>
      <c r="D366" s="76">
        <v>2</v>
      </c>
      <c r="E366" s="96">
        <v>12.13</v>
      </c>
      <c r="F366" s="76" t="s">
        <v>180</v>
      </c>
      <c r="G366" s="58">
        <f t="shared" si="7"/>
        <v>360</v>
      </c>
      <c r="H366" s="76">
        <v>2</v>
      </c>
      <c r="K366">
        <v>12.13</v>
      </c>
    </row>
    <row r="367" spans="2:8" ht="12.75">
      <c r="B367" s="86">
        <v>38353</v>
      </c>
      <c r="C367" s="91">
        <v>10.83</v>
      </c>
      <c r="D367" s="76">
        <v>1</v>
      </c>
      <c r="E367" s="97"/>
      <c r="F367" s="76" t="s">
        <v>188</v>
      </c>
      <c r="G367" s="58">
        <f t="shared" si="7"/>
        <v>361</v>
      </c>
      <c r="H367" s="76"/>
    </row>
    <row r="368" spans="2:8" ht="12.75">
      <c r="B368" s="86">
        <v>38353</v>
      </c>
      <c r="C368" s="91">
        <v>10.94</v>
      </c>
      <c r="D368" s="76">
        <v>3</v>
      </c>
      <c r="E368" s="97"/>
      <c r="F368" s="76" t="s">
        <v>24</v>
      </c>
      <c r="G368" s="58">
        <f t="shared" si="7"/>
        <v>362</v>
      </c>
      <c r="H368" s="76"/>
    </row>
    <row r="369" spans="2:10" ht="12.75">
      <c r="B369" s="86">
        <v>38356</v>
      </c>
      <c r="C369" s="91">
        <v>11.41</v>
      </c>
      <c r="D369" s="76">
        <v>3</v>
      </c>
      <c r="E369" s="97"/>
      <c r="F369" s="76" t="s">
        <v>28</v>
      </c>
      <c r="G369" s="58">
        <f t="shared" si="7"/>
        <v>363</v>
      </c>
      <c r="H369" s="76"/>
      <c r="I369">
        <v>3</v>
      </c>
      <c r="J369" t="s">
        <v>166</v>
      </c>
    </row>
    <row r="370" spans="2:8" ht="12.75">
      <c r="B370" s="86">
        <v>38358</v>
      </c>
      <c r="C370" s="91">
        <v>11.31</v>
      </c>
      <c r="D370" s="76">
        <v>3</v>
      </c>
      <c r="E370" s="97"/>
      <c r="F370" s="76" t="s">
        <v>24</v>
      </c>
      <c r="G370" s="58">
        <f t="shared" si="7"/>
        <v>364</v>
      </c>
      <c r="H370" s="76"/>
    </row>
    <row r="371" spans="2:11" ht="12.75">
      <c r="B371" s="86">
        <v>38360</v>
      </c>
      <c r="D371" s="76">
        <v>2</v>
      </c>
      <c r="E371" s="97">
        <v>11.93</v>
      </c>
      <c r="F371" s="76" t="s">
        <v>188</v>
      </c>
      <c r="G371" s="58">
        <f t="shared" si="7"/>
        <v>365</v>
      </c>
      <c r="H371" s="76">
        <v>1</v>
      </c>
      <c r="K371" s="91">
        <v>12.15</v>
      </c>
    </row>
    <row r="372" spans="2:11" ht="12.75">
      <c r="B372" s="86">
        <v>38360</v>
      </c>
      <c r="D372" s="76">
        <v>2</v>
      </c>
      <c r="E372" s="97"/>
      <c r="F372" s="76" t="s">
        <v>1</v>
      </c>
      <c r="G372" s="58">
        <f t="shared" si="7"/>
        <v>366</v>
      </c>
      <c r="H372" s="76"/>
      <c r="K372" s="91">
        <v>12.34</v>
      </c>
    </row>
    <row r="373" spans="2:8" ht="12.75">
      <c r="B373" s="86">
        <v>38366</v>
      </c>
      <c r="C373" s="91">
        <v>11.33</v>
      </c>
      <c r="D373" s="76">
        <v>2</v>
      </c>
      <c r="E373" s="97"/>
      <c r="F373" s="76" t="s">
        <v>24</v>
      </c>
      <c r="G373" s="58">
        <f t="shared" si="7"/>
        <v>367</v>
      </c>
      <c r="H373" s="76"/>
    </row>
    <row r="374" spans="2:10" ht="12.75">
      <c r="B374" s="86">
        <v>38370</v>
      </c>
      <c r="C374" s="91">
        <v>11.28</v>
      </c>
      <c r="D374" s="76">
        <v>3</v>
      </c>
      <c r="E374" s="97"/>
      <c r="F374" s="76" t="s">
        <v>28</v>
      </c>
      <c r="G374" s="58">
        <f t="shared" si="7"/>
        <v>368</v>
      </c>
      <c r="H374" s="76"/>
      <c r="I374">
        <v>3</v>
      </c>
      <c r="J374" t="s">
        <v>166</v>
      </c>
    </row>
    <row r="375" spans="2:8" ht="12.75">
      <c r="B375" s="86">
        <v>38372</v>
      </c>
      <c r="C375" s="91">
        <v>10.84</v>
      </c>
      <c r="D375" s="76">
        <v>3</v>
      </c>
      <c r="E375" s="97"/>
      <c r="F375" s="76" t="s">
        <v>24</v>
      </c>
      <c r="G375" s="58">
        <f t="shared" si="7"/>
        <v>369</v>
      </c>
      <c r="H375" s="76"/>
    </row>
    <row r="376" spans="2:8" ht="12.75">
      <c r="B376" s="86">
        <v>38374</v>
      </c>
      <c r="C376" s="91">
        <v>11.3</v>
      </c>
      <c r="D376" s="76">
        <v>1</v>
      </c>
      <c r="E376" s="97"/>
      <c r="F376" s="76" t="s">
        <v>188</v>
      </c>
      <c r="G376" s="58">
        <f t="shared" si="7"/>
        <v>370</v>
      </c>
      <c r="H376" s="76"/>
    </row>
    <row r="377" spans="2:8" ht="12.75">
      <c r="B377" s="86">
        <v>38379</v>
      </c>
      <c r="C377" s="91">
        <v>10.88</v>
      </c>
      <c r="D377" s="76">
        <v>3</v>
      </c>
      <c r="E377" s="97"/>
      <c r="F377" s="76" t="s">
        <v>24</v>
      </c>
      <c r="G377" s="58">
        <f t="shared" si="7"/>
        <v>371</v>
      </c>
      <c r="H377" s="76"/>
    </row>
    <row r="378" spans="2:8" ht="12.75">
      <c r="B378" s="86">
        <v>38409</v>
      </c>
      <c r="C378" s="91">
        <v>10.52</v>
      </c>
      <c r="D378" s="76">
        <v>3</v>
      </c>
      <c r="E378" s="97"/>
      <c r="F378" s="76" t="s">
        <v>24</v>
      </c>
      <c r="G378" s="58">
        <f t="shared" si="7"/>
        <v>372</v>
      </c>
      <c r="H378" s="76"/>
    </row>
    <row r="379" spans="2:8" ht="12.75">
      <c r="B379" s="86">
        <v>38480</v>
      </c>
      <c r="C379" s="91">
        <v>8.4</v>
      </c>
      <c r="D379" s="76">
        <v>1</v>
      </c>
      <c r="E379" s="97"/>
      <c r="F379" s="76" t="s">
        <v>12</v>
      </c>
      <c r="G379" s="58">
        <f t="shared" si="7"/>
        <v>373</v>
      </c>
      <c r="H379" s="76"/>
    </row>
    <row r="380" spans="2:8" ht="12.75">
      <c r="B380" s="86">
        <v>38532</v>
      </c>
      <c r="C380" s="91">
        <v>6.7</v>
      </c>
      <c r="D380" s="76">
        <v>2</v>
      </c>
      <c r="E380" s="97"/>
      <c r="F380" s="76" t="s">
        <v>293</v>
      </c>
      <c r="G380" s="58">
        <f t="shared" si="7"/>
        <v>374</v>
      </c>
      <c r="H380" s="76"/>
    </row>
    <row r="381" spans="2:8" ht="12.75">
      <c r="B381" s="86">
        <v>38536</v>
      </c>
      <c r="C381" s="91">
        <v>7.05</v>
      </c>
      <c r="D381" s="76">
        <v>1</v>
      </c>
      <c r="E381" s="97"/>
      <c r="F381" s="76" t="s">
        <v>12</v>
      </c>
      <c r="G381" s="58">
        <f t="shared" si="7"/>
        <v>375</v>
      </c>
      <c r="H381" s="76"/>
    </row>
    <row r="382" spans="2:8" ht="12.75">
      <c r="B382" s="86">
        <v>38536</v>
      </c>
      <c r="C382" s="91">
        <v>7.08</v>
      </c>
      <c r="D382" s="76">
        <v>2</v>
      </c>
      <c r="E382" s="97"/>
      <c r="F382" s="76" t="s">
        <v>1</v>
      </c>
      <c r="G382" s="58">
        <f t="shared" si="7"/>
        <v>376</v>
      </c>
      <c r="H382" s="76"/>
    </row>
    <row r="383" spans="2:8" ht="12.75">
      <c r="B383" s="86">
        <v>38543</v>
      </c>
      <c r="C383" s="91">
        <v>7.15</v>
      </c>
      <c r="D383" s="76">
        <v>2</v>
      </c>
      <c r="E383" s="97"/>
      <c r="F383" s="76" t="s">
        <v>219</v>
      </c>
      <c r="G383" s="58">
        <f t="shared" si="7"/>
        <v>377</v>
      </c>
      <c r="H383" s="76"/>
    </row>
    <row r="384" spans="2:8" ht="12.75">
      <c r="B384" s="86">
        <v>38543</v>
      </c>
      <c r="C384" s="91">
        <v>7.17</v>
      </c>
      <c r="D384" s="76">
        <v>3</v>
      </c>
      <c r="E384" s="97"/>
      <c r="F384" s="76" t="s">
        <v>1</v>
      </c>
      <c r="G384" s="58">
        <f t="shared" si="7"/>
        <v>378</v>
      </c>
      <c r="H384" s="76"/>
    </row>
    <row r="385" spans="2:8" ht="12.75">
      <c r="B385" s="86">
        <v>38547</v>
      </c>
      <c r="C385" s="91">
        <v>7.15</v>
      </c>
      <c r="D385" s="76">
        <v>2</v>
      </c>
      <c r="E385" s="97"/>
      <c r="F385" s="76" t="s">
        <v>1</v>
      </c>
      <c r="G385" s="58">
        <f t="shared" si="7"/>
        <v>379</v>
      </c>
      <c r="H385" s="76"/>
    </row>
    <row r="386" spans="2:8" ht="12.75">
      <c r="B386" s="86">
        <v>38547</v>
      </c>
      <c r="C386" s="91">
        <v>7.14</v>
      </c>
      <c r="D386" s="76">
        <v>1</v>
      </c>
      <c r="E386" s="97"/>
      <c r="F386" s="76" t="s">
        <v>219</v>
      </c>
      <c r="G386" s="58">
        <f t="shared" si="7"/>
        <v>380</v>
      </c>
      <c r="H386" s="76"/>
    </row>
    <row r="387" spans="2:8" ht="12.75">
      <c r="B387" s="86">
        <v>38548</v>
      </c>
      <c r="C387" s="91">
        <v>7.22</v>
      </c>
      <c r="D387" s="76">
        <v>2</v>
      </c>
      <c r="E387" s="97"/>
      <c r="F387" s="76" t="s">
        <v>1</v>
      </c>
      <c r="G387" s="58">
        <f t="shared" si="7"/>
        <v>381</v>
      </c>
      <c r="H387" s="76"/>
    </row>
    <row r="388" spans="2:8" ht="12.75">
      <c r="B388" s="86">
        <v>38549</v>
      </c>
      <c r="C388" s="91">
        <v>7.24</v>
      </c>
      <c r="D388" s="76">
        <v>1</v>
      </c>
      <c r="E388" s="97"/>
      <c r="F388" s="76" t="s">
        <v>1</v>
      </c>
      <c r="G388" s="58">
        <f t="shared" si="7"/>
        <v>382</v>
      </c>
      <c r="H388" s="76"/>
    </row>
    <row r="389" spans="2:8" ht="12.75">
      <c r="B389" s="86">
        <v>38555</v>
      </c>
      <c r="C389" s="91">
        <v>7.33</v>
      </c>
      <c r="D389" s="76">
        <v>3</v>
      </c>
      <c r="E389" s="97"/>
      <c r="F389" s="76" t="s">
        <v>1</v>
      </c>
      <c r="G389" s="58">
        <f t="shared" si="7"/>
        <v>383</v>
      </c>
      <c r="H389" s="76"/>
    </row>
    <row r="390" spans="2:8" ht="12.75">
      <c r="B390" s="86">
        <v>38555</v>
      </c>
      <c r="C390" s="91">
        <v>7.33</v>
      </c>
      <c r="D390" s="76">
        <v>1</v>
      </c>
      <c r="E390" s="97"/>
      <c r="F390" s="76" t="s">
        <v>219</v>
      </c>
      <c r="G390" s="58">
        <f t="shared" si="7"/>
        <v>384</v>
      </c>
      <c r="H390" s="76"/>
    </row>
    <row r="391" spans="2:8" ht="12.75">
      <c r="B391" s="86">
        <v>38559</v>
      </c>
      <c r="C391" s="91">
        <v>7.53</v>
      </c>
      <c r="D391" s="76">
        <v>2</v>
      </c>
      <c r="E391" s="97"/>
      <c r="F391" s="76" t="s">
        <v>1</v>
      </c>
      <c r="G391" s="58">
        <f t="shared" si="7"/>
        <v>385</v>
      </c>
      <c r="H391" s="76"/>
    </row>
    <row r="392" spans="2:8" ht="12.75">
      <c r="B392" s="86">
        <v>38559</v>
      </c>
      <c r="C392" s="91">
        <v>7.39</v>
      </c>
      <c r="D392" s="76">
        <v>2</v>
      </c>
      <c r="E392" s="97"/>
      <c r="F392" s="76" t="s">
        <v>219</v>
      </c>
      <c r="G392" s="58">
        <f t="shared" si="7"/>
        <v>386</v>
      </c>
      <c r="H392" s="76"/>
    </row>
    <row r="393" spans="2:8" ht="12.75">
      <c r="B393" s="86">
        <v>38566</v>
      </c>
      <c r="C393" s="91">
        <v>7.8</v>
      </c>
      <c r="D393" s="76">
        <v>1</v>
      </c>
      <c r="E393" s="97"/>
      <c r="F393" s="76" t="s">
        <v>12</v>
      </c>
      <c r="G393" s="58">
        <f t="shared" si="7"/>
        <v>387</v>
      </c>
      <c r="H393" s="76"/>
    </row>
    <row r="394" spans="2:8" ht="12.75">
      <c r="B394" s="86">
        <v>38567</v>
      </c>
      <c r="C394" s="91">
        <v>7.7</v>
      </c>
      <c r="D394" s="76">
        <v>1</v>
      </c>
      <c r="E394" s="97"/>
      <c r="F394" s="76" t="s">
        <v>1</v>
      </c>
      <c r="G394" s="58">
        <f t="shared" si="7"/>
        <v>388</v>
      </c>
      <c r="H394" s="76"/>
    </row>
    <row r="395" spans="2:8" ht="12.75" customHeight="1">
      <c r="B395" s="86">
        <v>38573</v>
      </c>
      <c r="C395" s="91">
        <v>7.87</v>
      </c>
      <c r="D395" s="76">
        <v>2</v>
      </c>
      <c r="E395" s="97"/>
      <c r="F395" s="76" t="s">
        <v>1</v>
      </c>
      <c r="G395" s="58">
        <f t="shared" si="7"/>
        <v>389</v>
      </c>
      <c r="H395" s="76"/>
    </row>
    <row r="396" spans="2:8" ht="12.75">
      <c r="B396" s="86">
        <v>38574</v>
      </c>
      <c r="C396" s="91">
        <v>7.9</v>
      </c>
      <c r="D396" s="76">
        <v>1</v>
      </c>
      <c r="E396" s="97"/>
      <c r="F396" s="76" t="s">
        <v>1</v>
      </c>
      <c r="G396" s="58">
        <f t="shared" si="7"/>
        <v>390</v>
      </c>
      <c r="H396" s="76"/>
    </row>
    <row r="397" spans="2:8" ht="12.75">
      <c r="B397" s="86">
        <v>38578</v>
      </c>
      <c r="C397" s="91">
        <v>7.93</v>
      </c>
      <c r="D397" s="76">
        <v>1</v>
      </c>
      <c r="E397" s="97"/>
      <c r="F397" s="76" t="s">
        <v>1</v>
      </c>
      <c r="G397" s="58">
        <f t="shared" si="7"/>
        <v>391</v>
      </c>
      <c r="H397" s="76"/>
    </row>
    <row r="398" spans="2:8" ht="12.75">
      <c r="B398" s="86">
        <v>38606</v>
      </c>
      <c r="C398" s="91">
        <v>8.36</v>
      </c>
      <c r="D398" s="76">
        <v>2</v>
      </c>
      <c r="E398" s="97"/>
      <c r="F398" s="76" t="s">
        <v>180</v>
      </c>
      <c r="G398" s="58">
        <f t="shared" si="7"/>
        <v>392</v>
      </c>
      <c r="H398" s="76"/>
    </row>
    <row r="399" spans="2:8" ht="12.75">
      <c r="B399" s="86">
        <v>38613</v>
      </c>
      <c r="C399" s="91">
        <v>8.59</v>
      </c>
      <c r="D399" s="76">
        <v>2</v>
      </c>
      <c r="E399" s="97"/>
      <c r="F399" s="76" t="s">
        <v>1</v>
      </c>
      <c r="G399" s="58">
        <f t="shared" si="7"/>
        <v>393</v>
      </c>
      <c r="H399" s="76"/>
    </row>
    <row r="400" spans="2:8" ht="12.75">
      <c r="B400" s="86">
        <v>38613</v>
      </c>
      <c r="C400" s="91">
        <v>8.5</v>
      </c>
      <c r="D400" s="76">
        <v>1</v>
      </c>
      <c r="E400" s="97"/>
      <c r="F400" s="76" t="s">
        <v>219</v>
      </c>
      <c r="G400" s="58">
        <f t="shared" si="7"/>
        <v>394</v>
      </c>
      <c r="H400" s="76"/>
    </row>
    <row r="401" spans="2:8" ht="12.75">
      <c r="B401" s="86">
        <v>38616</v>
      </c>
      <c r="C401" s="91">
        <v>9.1</v>
      </c>
      <c r="D401" s="76">
        <v>1</v>
      </c>
      <c r="E401" s="97"/>
      <c r="F401" s="76" t="s">
        <v>188</v>
      </c>
      <c r="G401" s="58">
        <f t="shared" si="7"/>
        <v>395</v>
      </c>
      <c r="H401" s="76"/>
    </row>
    <row r="402" spans="2:8" ht="12.75">
      <c r="B402" s="86">
        <v>38626</v>
      </c>
      <c r="C402" s="91">
        <v>8.9</v>
      </c>
      <c r="D402" s="76">
        <v>1</v>
      </c>
      <c r="E402" s="97"/>
      <c r="F402" s="76" t="s">
        <v>1</v>
      </c>
      <c r="G402" s="58">
        <f t="shared" si="7"/>
        <v>396</v>
      </c>
      <c r="H402" s="76"/>
    </row>
    <row r="403" spans="2:8" ht="12.75">
      <c r="B403" s="86">
        <v>38662</v>
      </c>
      <c r="C403" s="91">
        <v>9.52</v>
      </c>
      <c r="D403" s="76">
        <v>1</v>
      </c>
      <c r="E403" s="97"/>
      <c r="F403" s="76" t="s">
        <v>1</v>
      </c>
      <c r="G403" s="58">
        <f t="shared" si="7"/>
        <v>397</v>
      </c>
      <c r="H403" s="76"/>
    </row>
    <row r="404" spans="2:8" ht="12.75">
      <c r="B404" s="86">
        <v>38662</v>
      </c>
      <c r="C404" s="91">
        <v>9.54</v>
      </c>
      <c r="D404" s="76">
        <v>1</v>
      </c>
      <c r="E404" s="97"/>
      <c r="F404" s="76" t="s">
        <v>12</v>
      </c>
      <c r="G404" s="58">
        <f t="shared" si="7"/>
        <v>398</v>
      </c>
      <c r="H404" s="76"/>
    </row>
    <row r="405" spans="2:8" ht="12.75">
      <c r="B405" s="86">
        <v>38581</v>
      </c>
      <c r="C405" s="91">
        <v>8.24</v>
      </c>
      <c r="D405" s="76">
        <v>1</v>
      </c>
      <c r="E405" s="97"/>
      <c r="F405" s="76" t="s">
        <v>1</v>
      </c>
      <c r="G405" s="58">
        <f t="shared" si="7"/>
        <v>399</v>
      </c>
      <c r="H405" s="76"/>
    </row>
    <row r="407" spans="2:8" ht="12.75">
      <c r="B407" s="87"/>
      <c r="C407" s="92"/>
      <c r="D407" s="76"/>
      <c r="E407" s="97"/>
      <c r="F407" s="76"/>
      <c r="G407" s="58"/>
      <c r="H407" s="76"/>
    </row>
    <row r="408" spans="3:4" ht="12.75">
      <c r="C408" s="95"/>
      <c r="D408"/>
    </row>
    <row r="410" spans="8:9" ht="12.75">
      <c r="H410">
        <f>SUM(H7:H409)</f>
        <v>54</v>
      </c>
      <c r="I410">
        <f>SUM(I171:I409)</f>
        <v>18</v>
      </c>
    </row>
    <row r="478" spans="1:3" ht="12.75">
      <c r="A478">
        <v>1</v>
      </c>
      <c r="B478" s="87">
        <v>37139</v>
      </c>
      <c r="C478" s="92">
        <v>9.5</v>
      </c>
    </row>
    <row r="479" spans="1:3" ht="12.75">
      <c r="A479">
        <f>1+A478</f>
        <v>2</v>
      </c>
      <c r="B479" s="87">
        <v>37149</v>
      </c>
      <c r="C479" s="92">
        <v>9.2</v>
      </c>
    </row>
    <row r="480" spans="1:3" ht="12.75">
      <c r="A480">
        <f aca="true" t="shared" si="8" ref="A480:A543">1+A479</f>
        <v>3</v>
      </c>
      <c r="B480" s="87">
        <v>37171</v>
      </c>
      <c r="C480" s="92">
        <v>7.7</v>
      </c>
    </row>
    <row r="481" spans="1:3" ht="12.75">
      <c r="A481">
        <f t="shared" si="8"/>
        <v>4</v>
      </c>
      <c r="B481" s="87">
        <v>37176</v>
      </c>
      <c r="C481" s="92">
        <v>6.9</v>
      </c>
    </row>
    <row r="482" spans="1:3" ht="12.75">
      <c r="A482">
        <f t="shared" si="8"/>
        <v>5</v>
      </c>
      <c r="B482" s="87">
        <v>37178</v>
      </c>
      <c r="C482" s="92">
        <v>6.82</v>
      </c>
    </row>
    <row r="483" spans="1:3" ht="12.75">
      <c r="A483">
        <f t="shared" si="8"/>
        <v>6</v>
      </c>
      <c r="B483" s="87">
        <v>37182</v>
      </c>
      <c r="C483" s="92">
        <v>6.5</v>
      </c>
    </row>
    <row r="484" spans="1:3" ht="12.75">
      <c r="A484">
        <f t="shared" si="8"/>
        <v>7</v>
      </c>
      <c r="B484" s="87">
        <v>37184</v>
      </c>
      <c r="C484" s="92">
        <v>6.42</v>
      </c>
    </row>
    <row r="485" spans="1:3" ht="12.75">
      <c r="A485">
        <f t="shared" si="8"/>
        <v>8</v>
      </c>
      <c r="B485" s="87">
        <v>37197</v>
      </c>
      <c r="C485" s="92">
        <v>5.9</v>
      </c>
    </row>
    <row r="486" spans="1:3" ht="12.75">
      <c r="A486">
        <f t="shared" si="8"/>
        <v>9</v>
      </c>
      <c r="B486" s="87">
        <v>37198</v>
      </c>
      <c r="C486" s="92">
        <v>5.7</v>
      </c>
    </row>
    <row r="487" spans="1:3" ht="12.75">
      <c r="A487">
        <f t="shared" si="8"/>
        <v>10</v>
      </c>
      <c r="B487" s="87">
        <v>37199</v>
      </c>
      <c r="C487" s="92">
        <v>5.6</v>
      </c>
    </row>
    <row r="488" spans="1:3" ht="12.75">
      <c r="A488">
        <f t="shared" si="8"/>
        <v>11</v>
      </c>
      <c r="B488" s="87">
        <v>37201</v>
      </c>
      <c r="C488" s="92">
        <v>5.6</v>
      </c>
    </row>
    <row r="489" spans="1:3" ht="12.75">
      <c r="A489">
        <f t="shared" si="8"/>
        <v>12</v>
      </c>
      <c r="B489" s="87">
        <v>37202</v>
      </c>
      <c r="C489" s="92">
        <v>5.5</v>
      </c>
    </row>
    <row r="490" spans="1:3" ht="12.75">
      <c r="A490">
        <f t="shared" si="8"/>
        <v>13</v>
      </c>
      <c r="B490" s="87">
        <v>37204</v>
      </c>
      <c r="C490" s="92">
        <v>5.5</v>
      </c>
    </row>
    <row r="491" spans="1:3" ht="12.75">
      <c r="A491">
        <f t="shared" si="8"/>
        <v>14</v>
      </c>
      <c r="B491" s="87">
        <v>37208</v>
      </c>
      <c r="C491" s="92">
        <v>5.3</v>
      </c>
    </row>
    <row r="492" spans="1:3" ht="12.75">
      <c r="A492">
        <f t="shared" si="8"/>
        <v>15</v>
      </c>
      <c r="B492" s="87">
        <v>37213</v>
      </c>
      <c r="C492" s="92">
        <v>5.3</v>
      </c>
    </row>
    <row r="493" spans="1:3" ht="12.75">
      <c r="A493">
        <f t="shared" si="8"/>
        <v>16</v>
      </c>
      <c r="B493" s="87">
        <v>37214</v>
      </c>
      <c r="C493" s="92">
        <v>5.35</v>
      </c>
    </row>
    <row r="494" spans="1:3" ht="12.75">
      <c r="A494">
        <f t="shared" si="8"/>
        <v>17</v>
      </c>
      <c r="B494" s="87">
        <v>37215</v>
      </c>
      <c r="C494" s="92">
        <v>5.35</v>
      </c>
    </row>
    <row r="495" spans="1:3" ht="12.75">
      <c r="A495">
        <f t="shared" si="8"/>
        <v>18</v>
      </c>
      <c r="B495" s="87">
        <v>37217</v>
      </c>
      <c r="C495" s="92">
        <v>5.3</v>
      </c>
    </row>
    <row r="496" spans="1:3" ht="12.75">
      <c r="A496">
        <f t="shared" si="8"/>
        <v>19</v>
      </c>
      <c r="B496" s="87">
        <v>37218</v>
      </c>
      <c r="C496" s="92">
        <v>5.6</v>
      </c>
    </row>
    <row r="497" spans="1:3" ht="12.75">
      <c r="A497">
        <f t="shared" si="8"/>
        <v>20</v>
      </c>
      <c r="B497" s="87">
        <v>37220</v>
      </c>
      <c r="C497" s="92">
        <v>5.4</v>
      </c>
    </row>
    <row r="498" spans="1:3" ht="12.75">
      <c r="A498">
        <f t="shared" si="8"/>
        <v>21</v>
      </c>
      <c r="B498" s="87">
        <v>37222</v>
      </c>
      <c r="C498" s="92">
        <v>5.4</v>
      </c>
    </row>
    <row r="499" spans="1:3" ht="12.75">
      <c r="A499">
        <f t="shared" si="8"/>
        <v>22</v>
      </c>
      <c r="B499" s="87">
        <v>37228</v>
      </c>
      <c r="C499" s="92">
        <v>5.41</v>
      </c>
    </row>
    <row r="500" spans="1:3" ht="12.75">
      <c r="A500">
        <f t="shared" si="8"/>
        <v>23</v>
      </c>
      <c r="B500" s="87">
        <v>37230</v>
      </c>
      <c r="C500" s="92">
        <v>5.52</v>
      </c>
    </row>
    <row r="501" spans="1:3" ht="12.75">
      <c r="A501">
        <f t="shared" si="8"/>
        <v>24</v>
      </c>
      <c r="B501" s="87">
        <v>37231</v>
      </c>
      <c r="C501" s="92">
        <v>5.49</v>
      </c>
    </row>
    <row r="502" spans="1:3" ht="12.75">
      <c r="A502">
        <f t="shared" si="8"/>
        <v>25</v>
      </c>
      <c r="B502" s="88">
        <v>37234</v>
      </c>
      <c r="C502" s="93">
        <v>5.52</v>
      </c>
    </row>
    <row r="503" spans="1:3" ht="12.75">
      <c r="A503">
        <f t="shared" si="8"/>
        <v>26</v>
      </c>
      <c r="B503" s="88">
        <v>37236</v>
      </c>
      <c r="C503" s="93">
        <v>5.55</v>
      </c>
    </row>
    <row r="504" spans="1:3" ht="12.75">
      <c r="A504">
        <f t="shared" si="8"/>
        <v>27</v>
      </c>
      <c r="B504" s="88">
        <v>37237</v>
      </c>
      <c r="C504" s="93">
        <v>5.58</v>
      </c>
    </row>
    <row r="505" spans="1:3" ht="12.75">
      <c r="A505">
        <f t="shared" si="8"/>
        <v>28</v>
      </c>
      <c r="B505" s="88">
        <v>37238</v>
      </c>
      <c r="C505" s="93">
        <v>5.61</v>
      </c>
    </row>
    <row r="506" spans="1:3" ht="12.75">
      <c r="A506">
        <f t="shared" si="8"/>
        <v>29</v>
      </c>
      <c r="B506" s="88">
        <v>37241</v>
      </c>
      <c r="C506" s="93">
        <v>5.68</v>
      </c>
    </row>
    <row r="507" spans="1:3" ht="12.75">
      <c r="A507">
        <f t="shared" si="8"/>
        <v>30</v>
      </c>
      <c r="B507" s="88">
        <v>37244</v>
      </c>
      <c r="C507" s="93">
        <v>5.78</v>
      </c>
    </row>
    <row r="508" spans="1:3" ht="12.75">
      <c r="A508">
        <f t="shared" si="8"/>
        <v>31</v>
      </c>
      <c r="B508" s="88">
        <v>37246</v>
      </c>
      <c r="C508" s="93">
        <v>5.95</v>
      </c>
    </row>
    <row r="509" spans="1:3" ht="12.75">
      <c r="A509">
        <f t="shared" si="8"/>
        <v>32</v>
      </c>
      <c r="B509" s="88">
        <v>37249</v>
      </c>
      <c r="C509" s="93">
        <v>6.05</v>
      </c>
    </row>
    <row r="510" spans="1:3" ht="12.75">
      <c r="A510">
        <f t="shared" si="8"/>
        <v>33</v>
      </c>
      <c r="B510" s="88">
        <v>37252</v>
      </c>
      <c r="C510" s="93">
        <v>6.06</v>
      </c>
    </row>
    <row r="511" spans="1:3" ht="12.75">
      <c r="A511">
        <f t="shared" si="8"/>
        <v>34</v>
      </c>
      <c r="B511" s="88">
        <v>37261</v>
      </c>
      <c r="C511" s="93">
        <v>6.44</v>
      </c>
    </row>
    <row r="512" spans="1:3" ht="12.75">
      <c r="A512">
        <f t="shared" si="8"/>
        <v>35</v>
      </c>
      <c r="B512" s="88">
        <v>37262</v>
      </c>
      <c r="C512" s="93">
        <v>6.49</v>
      </c>
    </row>
    <row r="513" spans="1:3" ht="12.75">
      <c r="A513">
        <f t="shared" si="8"/>
        <v>36</v>
      </c>
      <c r="B513" s="88">
        <v>37267</v>
      </c>
      <c r="C513" s="93">
        <v>6.77</v>
      </c>
    </row>
    <row r="514" spans="1:3" ht="12.75">
      <c r="A514">
        <f t="shared" si="8"/>
        <v>37</v>
      </c>
      <c r="B514" s="88">
        <v>37268</v>
      </c>
      <c r="C514" s="93">
        <v>6.85</v>
      </c>
    </row>
    <row r="515" spans="1:3" ht="12.75">
      <c r="A515">
        <f t="shared" si="8"/>
        <v>38</v>
      </c>
      <c r="B515" s="88">
        <v>37270</v>
      </c>
      <c r="C515" s="93">
        <v>7.02</v>
      </c>
    </row>
    <row r="516" spans="1:3" ht="12.75">
      <c r="A516">
        <f t="shared" si="8"/>
        <v>39</v>
      </c>
      <c r="B516" s="88">
        <v>37273</v>
      </c>
      <c r="C516" s="93">
        <v>7.11</v>
      </c>
    </row>
    <row r="517" spans="1:3" ht="12.75">
      <c r="A517">
        <f t="shared" si="8"/>
        <v>40</v>
      </c>
      <c r="B517" s="88">
        <v>37276</v>
      </c>
      <c r="C517" s="93">
        <v>7.16</v>
      </c>
    </row>
    <row r="518" spans="1:3" ht="12.75">
      <c r="A518">
        <f t="shared" si="8"/>
        <v>41</v>
      </c>
      <c r="B518" s="88">
        <v>37280</v>
      </c>
      <c r="C518" s="93">
        <v>7.28</v>
      </c>
    </row>
    <row r="519" spans="1:3" ht="12.75">
      <c r="A519">
        <f t="shared" si="8"/>
        <v>42</v>
      </c>
      <c r="B519" s="87">
        <v>37285</v>
      </c>
      <c r="C519" s="92">
        <v>7.31</v>
      </c>
    </row>
    <row r="520" spans="1:3" ht="12.75">
      <c r="A520">
        <f t="shared" si="8"/>
        <v>43</v>
      </c>
      <c r="B520" s="87">
        <v>37288</v>
      </c>
      <c r="C520" s="92">
        <v>7.59</v>
      </c>
    </row>
    <row r="521" spans="1:3" ht="12.75">
      <c r="A521">
        <f t="shared" si="8"/>
        <v>44</v>
      </c>
      <c r="B521" s="87">
        <v>37293</v>
      </c>
      <c r="C521" s="92">
        <v>7.7</v>
      </c>
    </row>
    <row r="522" spans="1:3" ht="12.75">
      <c r="A522">
        <f t="shared" si="8"/>
        <v>45</v>
      </c>
      <c r="B522" s="87">
        <v>37295</v>
      </c>
      <c r="C522" s="92">
        <v>7.95</v>
      </c>
    </row>
    <row r="523" spans="1:3" ht="12.75">
      <c r="A523">
        <f t="shared" si="8"/>
        <v>46</v>
      </c>
      <c r="B523" s="87">
        <v>37298</v>
      </c>
      <c r="C523" s="92">
        <v>8.08</v>
      </c>
    </row>
    <row r="524" spans="1:3" ht="12.75">
      <c r="A524">
        <f t="shared" si="8"/>
        <v>47</v>
      </c>
      <c r="B524" s="87">
        <v>37304</v>
      </c>
      <c r="C524" s="92">
        <v>8.35</v>
      </c>
    </row>
    <row r="525" spans="1:3" ht="12.75">
      <c r="A525">
        <f t="shared" si="8"/>
        <v>48</v>
      </c>
      <c r="B525" s="87">
        <v>37308</v>
      </c>
      <c r="C525" s="92">
        <v>8.29</v>
      </c>
    </row>
    <row r="526" spans="1:3" ht="12.75">
      <c r="A526">
        <f t="shared" si="8"/>
        <v>49</v>
      </c>
      <c r="B526" s="87">
        <v>37318</v>
      </c>
      <c r="C526" s="92">
        <v>8.5</v>
      </c>
    </row>
    <row r="527" spans="1:3" ht="12.75">
      <c r="A527">
        <f t="shared" si="8"/>
        <v>50</v>
      </c>
      <c r="B527" s="87">
        <v>37334</v>
      </c>
      <c r="C527" s="92">
        <v>8.71</v>
      </c>
    </row>
    <row r="528" spans="1:3" ht="12.75">
      <c r="A528">
        <f t="shared" si="8"/>
        <v>51</v>
      </c>
      <c r="B528" s="87">
        <v>37387</v>
      </c>
      <c r="C528" s="92">
        <v>10.34</v>
      </c>
    </row>
    <row r="529" spans="1:3" ht="12.75">
      <c r="A529">
        <f t="shared" si="8"/>
        <v>52</v>
      </c>
      <c r="B529" s="87">
        <v>37394</v>
      </c>
      <c r="C529" s="92">
        <v>10.33</v>
      </c>
    </row>
    <row r="530" spans="1:3" ht="12.75">
      <c r="A530">
        <f t="shared" si="8"/>
        <v>53</v>
      </c>
      <c r="B530" s="87">
        <v>37471</v>
      </c>
      <c r="C530" s="92">
        <v>12.56</v>
      </c>
    </row>
    <row r="531" spans="1:3" ht="12.75">
      <c r="A531">
        <f t="shared" si="8"/>
        <v>54</v>
      </c>
      <c r="B531" s="87">
        <v>37480</v>
      </c>
      <c r="C531" s="92">
        <v>12.58</v>
      </c>
    </row>
    <row r="532" spans="1:3" ht="12.75">
      <c r="A532">
        <f t="shared" si="8"/>
        <v>55</v>
      </c>
      <c r="B532" s="87">
        <v>37513</v>
      </c>
      <c r="C532" s="92">
        <v>11.9</v>
      </c>
    </row>
    <row r="533" spans="1:3" ht="12.75">
      <c r="A533">
        <f t="shared" si="8"/>
        <v>56</v>
      </c>
      <c r="B533" s="87">
        <v>37535</v>
      </c>
      <c r="C533" s="92"/>
    </row>
    <row r="534" spans="1:3" ht="12.75">
      <c r="A534">
        <f t="shared" si="8"/>
        <v>57</v>
      </c>
      <c r="B534" s="87">
        <v>37562</v>
      </c>
      <c r="C534" s="92">
        <v>10.15</v>
      </c>
    </row>
    <row r="535" spans="1:3" ht="12.75">
      <c r="A535">
        <f t="shared" si="8"/>
        <v>58</v>
      </c>
      <c r="B535" s="87">
        <v>37594</v>
      </c>
      <c r="C535" s="92">
        <v>8.39</v>
      </c>
    </row>
    <row r="536" spans="1:3" ht="12.75">
      <c r="A536">
        <f t="shared" si="8"/>
        <v>59</v>
      </c>
      <c r="B536" s="87">
        <v>37596</v>
      </c>
      <c r="C536" s="92">
        <v>7.99</v>
      </c>
    </row>
    <row r="537" spans="1:3" ht="12.75">
      <c r="A537">
        <f t="shared" si="8"/>
        <v>60</v>
      </c>
      <c r="B537" s="87">
        <v>37602</v>
      </c>
      <c r="C537" s="92">
        <v>7.82</v>
      </c>
    </row>
    <row r="538" spans="1:3" ht="12.75">
      <c r="A538">
        <f t="shared" si="8"/>
        <v>61</v>
      </c>
      <c r="B538" s="87">
        <v>37604</v>
      </c>
      <c r="C538" s="92">
        <v>7.7</v>
      </c>
    </row>
    <row r="539" spans="1:3" ht="12.75">
      <c r="A539">
        <f t="shared" si="8"/>
        <v>62</v>
      </c>
      <c r="B539" s="87">
        <v>37611</v>
      </c>
      <c r="C539" s="92">
        <v>7.29</v>
      </c>
    </row>
    <row r="540" spans="1:3" ht="12.75">
      <c r="A540">
        <f t="shared" si="8"/>
        <v>63</v>
      </c>
      <c r="B540" s="87">
        <v>37614</v>
      </c>
      <c r="C540" s="92">
        <v>7.05</v>
      </c>
    </row>
    <row r="541" spans="1:3" ht="12.75">
      <c r="A541">
        <f t="shared" si="8"/>
        <v>64</v>
      </c>
      <c r="B541" s="87">
        <v>37616</v>
      </c>
      <c r="C541" s="92">
        <v>6.89</v>
      </c>
    </row>
    <row r="542" spans="1:3" ht="12.75">
      <c r="A542">
        <f t="shared" si="8"/>
        <v>65</v>
      </c>
      <c r="B542" s="87">
        <v>37621</v>
      </c>
      <c r="C542" s="92">
        <v>6.89</v>
      </c>
    </row>
    <row r="543" spans="1:3" ht="12.75">
      <c r="A543">
        <f t="shared" si="8"/>
        <v>66</v>
      </c>
      <c r="B543" s="87">
        <v>37623</v>
      </c>
      <c r="C543" s="92">
        <v>6.69</v>
      </c>
    </row>
    <row r="544" spans="1:3" ht="12.75">
      <c r="A544">
        <f aca="true" t="shared" si="9" ref="A544:A595">1+A543</f>
        <v>67</v>
      </c>
      <c r="B544" s="87">
        <v>37625</v>
      </c>
      <c r="C544" s="92">
        <v>6.69</v>
      </c>
    </row>
    <row r="545" spans="1:3" ht="12.75">
      <c r="A545">
        <f t="shared" si="9"/>
        <v>68</v>
      </c>
      <c r="B545" s="87">
        <v>37632</v>
      </c>
      <c r="C545" s="92">
        <v>6.33</v>
      </c>
    </row>
    <row r="546" spans="1:3" ht="12.75">
      <c r="A546">
        <f t="shared" si="9"/>
        <v>69</v>
      </c>
      <c r="B546" s="87">
        <v>37638</v>
      </c>
      <c r="C546" s="92">
        <v>6.23</v>
      </c>
    </row>
    <row r="547" spans="1:3" ht="12.75">
      <c r="A547">
        <f t="shared" si="9"/>
        <v>70</v>
      </c>
      <c r="B547" s="87">
        <v>37641</v>
      </c>
      <c r="C547" s="92">
        <v>6.22</v>
      </c>
    </row>
    <row r="548" spans="1:3" ht="12.75">
      <c r="A548">
        <f t="shared" si="9"/>
        <v>71</v>
      </c>
      <c r="B548" s="87">
        <v>37642</v>
      </c>
      <c r="C548" s="92">
        <v>6.3</v>
      </c>
    </row>
    <row r="549" spans="1:3" ht="12.75">
      <c r="A549">
        <f t="shared" si="9"/>
        <v>72</v>
      </c>
      <c r="B549" s="87">
        <v>37642</v>
      </c>
      <c r="C549" s="92">
        <v>6.12</v>
      </c>
    </row>
    <row r="550" spans="1:3" ht="12.75">
      <c r="A550">
        <f t="shared" si="9"/>
        <v>73</v>
      </c>
      <c r="B550" s="87">
        <v>37644</v>
      </c>
      <c r="C550" s="92">
        <v>6.1</v>
      </c>
    </row>
    <row r="551" spans="1:3" ht="12.75">
      <c r="A551">
        <f t="shared" si="9"/>
        <v>74</v>
      </c>
      <c r="B551" s="87">
        <v>37646</v>
      </c>
      <c r="C551" s="92">
        <v>6.07</v>
      </c>
    </row>
    <row r="552" spans="1:3" ht="12.75">
      <c r="A552">
        <f t="shared" si="9"/>
        <v>75</v>
      </c>
      <c r="B552" s="87">
        <v>37650</v>
      </c>
      <c r="C552" s="92">
        <v>6.19</v>
      </c>
    </row>
    <row r="553" spans="1:3" ht="12.75">
      <c r="A553">
        <f t="shared" si="9"/>
        <v>76</v>
      </c>
      <c r="B553" s="87">
        <v>37653</v>
      </c>
      <c r="C553" s="92">
        <v>6.41</v>
      </c>
    </row>
    <row r="554" spans="1:3" ht="12.75">
      <c r="A554">
        <f t="shared" si="9"/>
        <v>77</v>
      </c>
      <c r="B554" s="87">
        <v>37656</v>
      </c>
      <c r="C554" s="92">
        <v>6.42</v>
      </c>
    </row>
    <row r="555" spans="1:3" ht="12.75">
      <c r="A555">
        <f t="shared" si="9"/>
        <v>78</v>
      </c>
      <c r="B555" s="87">
        <v>37673</v>
      </c>
      <c r="C555" s="92">
        <v>6.89</v>
      </c>
    </row>
    <row r="556" spans="1:3" ht="12.75">
      <c r="A556">
        <f t="shared" si="9"/>
        <v>79</v>
      </c>
      <c r="B556" s="87">
        <v>37691</v>
      </c>
      <c r="C556" s="92">
        <v>6.96</v>
      </c>
    </row>
    <row r="557" spans="1:3" ht="12.75">
      <c r="A557">
        <f t="shared" si="9"/>
        <v>80</v>
      </c>
      <c r="B557" s="87">
        <v>37696</v>
      </c>
      <c r="C557" s="92">
        <v>7.15</v>
      </c>
    </row>
    <row r="558" spans="1:3" ht="12.75">
      <c r="A558">
        <f t="shared" si="9"/>
        <v>81</v>
      </c>
      <c r="B558" s="87">
        <v>37700</v>
      </c>
      <c r="C558" s="92">
        <v>7.09</v>
      </c>
    </row>
    <row r="559" spans="1:3" ht="12.75">
      <c r="A559">
        <f t="shared" si="9"/>
        <v>82</v>
      </c>
      <c r="B559" s="87">
        <v>37745</v>
      </c>
      <c r="C559" s="92">
        <v>8.24</v>
      </c>
    </row>
    <row r="560" spans="1:3" ht="12.75">
      <c r="A560">
        <f t="shared" si="9"/>
        <v>83</v>
      </c>
      <c r="B560" s="87">
        <v>37791</v>
      </c>
      <c r="C560" s="92">
        <v>8.79</v>
      </c>
    </row>
    <row r="561" spans="1:3" ht="12.75">
      <c r="A561">
        <f t="shared" si="9"/>
        <v>84</v>
      </c>
      <c r="B561" s="87">
        <v>37800</v>
      </c>
      <c r="C561" s="92">
        <v>9.36</v>
      </c>
    </row>
    <row r="562" spans="1:3" ht="12.75">
      <c r="A562">
        <f t="shared" si="9"/>
        <v>85</v>
      </c>
      <c r="B562" s="87">
        <v>37820</v>
      </c>
      <c r="C562" s="92">
        <v>9.6</v>
      </c>
    </row>
    <row r="563" spans="1:3" ht="12.75">
      <c r="A563">
        <f t="shared" si="9"/>
        <v>86</v>
      </c>
      <c r="B563" s="87">
        <v>37829</v>
      </c>
      <c r="C563" s="92">
        <v>10.08</v>
      </c>
    </row>
    <row r="564" spans="1:3" ht="12.75">
      <c r="A564">
        <f t="shared" si="9"/>
        <v>87</v>
      </c>
      <c r="B564" s="87">
        <v>37834</v>
      </c>
      <c r="C564" s="92">
        <v>9.98</v>
      </c>
    </row>
    <row r="565" spans="1:3" ht="12.75">
      <c r="A565">
        <f t="shared" si="9"/>
        <v>88</v>
      </c>
      <c r="B565" s="87">
        <v>37840</v>
      </c>
      <c r="C565" s="92">
        <v>10.33</v>
      </c>
    </row>
    <row r="566" spans="1:3" ht="12.75">
      <c r="A566">
        <f t="shared" si="9"/>
        <v>89</v>
      </c>
      <c r="B566" s="87">
        <v>37852</v>
      </c>
      <c r="C566" s="92">
        <v>10.57</v>
      </c>
    </row>
    <row r="567" spans="1:3" ht="12.75">
      <c r="A567">
        <f t="shared" si="9"/>
        <v>90</v>
      </c>
      <c r="B567" s="87">
        <v>37855</v>
      </c>
      <c r="C567" s="92">
        <v>10.85</v>
      </c>
    </row>
    <row r="568" spans="1:3" ht="12.75">
      <c r="A568">
        <f t="shared" si="9"/>
        <v>91</v>
      </c>
      <c r="B568" s="87">
        <v>37874</v>
      </c>
      <c r="C568" s="92">
        <v>10.79</v>
      </c>
    </row>
    <row r="569" spans="1:3" ht="12.75">
      <c r="A569">
        <f t="shared" si="9"/>
        <v>92</v>
      </c>
      <c r="B569" s="87">
        <v>37885</v>
      </c>
      <c r="C569" s="92">
        <v>11.53</v>
      </c>
    </row>
    <row r="570" spans="1:3" ht="12.75">
      <c r="A570">
        <f t="shared" si="9"/>
        <v>93</v>
      </c>
      <c r="B570" s="87">
        <v>37926</v>
      </c>
      <c r="C570" s="92">
        <v>11.44</v>
      </c>
    </row>
    <row r="571" spans="1:3" ht="12.75">
      <c r="A571">
        <f t="shared" si="9"/>
        <v>94</v>
      </c>
      <c r="B571" s="87">
        <v>37964</v>
      </c>
      <c r="C571" s="92">
        <v>9.8</v>
      </c>
    </row>
    <row r="572" spans="1:3" ht="12.75">
      <c r="A572">
        <f t="shared" si="9"/>
        <v>95</v>
      </c>
      <c r="B572" s="87">
        <v>37968</v>
      </c>
      <c r="C572" s="92">
        <v>9.73</v>
      </c>
    </row>
    <row r="573" spans="1:3" ht="12.75">
      <c r="A573">
        <f t="shared" si="9"/>
        <v>96</v>
      </c>
      <c r="B573" s="87">
        <v>37979</v>
      </c>
      <c r="C573" s="92">
        <v>9.69</v>
      </c>
    </row>
    <row r="574" spans="1:3" ht="12.75">
      <c r="A574">
        <f t="shared" si="9"/>
        <v>97</v>
      </c>
      <c r="B574" s="87">
        <v>37987</v>
      </c>
      <c r="C574" s="92">
        <v>9.23</v>
      </c>
    </row>
    <row r="575" spans="1:3" ht="12.75">
      <c r="A575">
        <f t="shared" si="9"/>
        <v>98</v>
      </c>
      <c r="B575" s="87">
        <v>37988</v>
      </c>
      <c r="C575" s="92">
        <v>9.2</v>
      </c>
    </row>
    <row r="576" spans="1:3" ht="12.75">
      <c r="A576">
        <f t="shared" si="9"/>
        <v>99</v>
      </c>
      <c r="B576" s="87">
        <v>37996</v>
      </c>
      <c r="C576" s="92"/>
    </row>
    <row r="577" spans="1:3" ht="12.75">
      <c r="A577">
        <f t="shared" si="9"/>
        <v>100</v>
      </c>
      <c r="B577" s="87">
        <v>38000</v>
      </c>
      <c r="C577" s="92">
        <v>9.2</v>
      </c>
    </row>
    <row r="578" spans="1:3" ht="12.75">
      <c r="A578">
        <f t="shared" si="9"/>
        <v>101</v>
      </c>
      <c r="B578" s="87">
        <v>38004</v>
      </c>
      <c r="C578" s="92">
        <v>9.17</v>
      </c>
    </row>
    <row r="579" spans="1:4" ht="12.75">
      <c r="A579">
        <f t="shared" si="9"/>
        <v>102</v>
      </c>
      <c r="B579" s="87">
        <v>38010</v>
      </c>
      <c r="C579" s="92"/>
      <c r="D579" s="2">
        <v>9.53</v>
      </c>
    </row>
    <row r="580" spans="1:3" ht="12.75">
      <c r="A580">
        <f t="shared" si="9"/>
        <v>103</v>
      </c>
      <c r="B580" s="87">
        <v>38014</v>
      </c>
      <c r="C580" s="92">
        <v>9.1</v>
      </c>
    </row>
    <row r="581" spans="1:3" ht="12.75">
      <c r="A581">
        <f t="shared" si="9"/>
        <v>104</v>
      </c>
      <c r="B581" s="87">
        <v>38026</v>
      </c>
      <c r="C581" s="92">
        <v>8.8</v>
      </c>
    </row>
    <row r="582" spans="1:3" ht="12.75">
      <c r="A582">
        <f>1+A580</f>
        <v>104</v>
      </c>
      <c r="B582" s="87">
        <v>38053</v>
      </c>
      <c r="C582" s="92">
        <v>6.08</v>
      </c>
    </row>
    <row r="583" spans="1:3" ht="12.75">
      <c r="A583">
        <f t="shared" si="9"/>
        <v>105</v>
      </c>
      <c r="B583" s="87">
        <v>38069</v>
      </c>
      <c r="C583" s="92">
        <v>5.91</v>
      </c>
    </row>
    <row r="584" spans="1:3" ht="12.75">
      <c r="A584">
        <f t="shared" si="9"/>
        <v>106</v>
      </c>
      <c r="B584" s="86">
        <v>38102</v>
      </c>
      <c r="C584" s="92">
        <v>6.08</v>
      </c>
    </row>
    <row r="585" spans="1:3" ht="12.75">
      <c r="A585">
        <f t="shared" si="9"/>
        <v>107</v>
      </c>
      <c r="B585" s="86">
        <v>38164</v>
      </c>
      <c r="C585" s="91">
        <v>7.4</v>
      </c>
    </row>
    <row r="586" spans="1:3" ht="12.75">
      <c r="A586">
        <f t="shared" si="9"/>
        <v>108</v>
      </c>
      <c r="B586" s="86">
        <v>38181</v>
      </c>
      <c r="C586" s="91">
        <v>7.75</v>
      </c>
    </row>
    <row r="587" spans="1:3" ht="12.75">
      <c r="A587">
        <f t="shared" si="9"/>
        <v>109</v>
      </c>
      <c r="B587" s="86">
        <v>38185</v>
      </c>
      <c r="C587" s="91">
        <v>7.91</v>
      </c>
    </row>
    <row r="588" spans="1:3" ht="12.75">
      <c r="A588">
        <f t="shared" si="9"/>
        <v>110</v>
      </c>
      <c r="B588" s="86">
        <v>38190</v>
      </c>
      <c r="C588" s="91">
        <v>7.95</v>
      </c>
    </row>
    <row r="589" spans="1:6" ht="12.75">
      <c r="A589">
        <f t="shared" si="9"/>
        <v>111</v>
      </c>
      <c r="B589" s="87">
        <v>38193</v>
      </c>
      <c r="C589" s="92">
        <v>7.98</v>
      </c>
      <c r="D589" s="76"/>
      <c r="E589" s="97"/>
      <c r="F589" s="76"/>
    </row>
    <row r="590" spans="1:6" ht="12.75">
      <c r="A590">
        <f t="shared" si="9"/>
        <v>112</v>
      </c>
      <c r="B590" s="87">
        <v>38194</v>
      </c>
      <c r="C590" s="92">
        <v>7.98</v>
      </c>
      <c r="D590" s="76"/>
      <c r="E590" s="97"/>
      <c r="F590" s="76"/>
    </row>
    <row r="591" spans="1:6" ht="12.75">
      <c r="A591">
        <f t="shared" si="9"/>
        <v>113</v>
      </c>
      <c r="B591" s="87">
        <v>38201</v>
      </c>
      <c r="C591" s="92">
        <v>8</v>
      </c>
      <c r="D591" s="76"/>
      <c r="E591" s="97"/>
      <c r="F591" s="76"/>
    </row>
    <row r="592" spans="1:6" ht="12.75">
      <c r="A592">
        <f t="shared" si="9"/>
        <v>114</v>
      </c>
      <c r="B592" s="87">
        <v>38204</v>
      </c>
      <c r="C592" s="92">
        <v>8.03</v>
      </c>
      <c r="D592" s="76"/>
      <c r="E592" s="97"/>
      <c r="F592" s="76"/>
    </row>
    <row r="593" spans="1:3" ht="12.75">
      <c r="A593">
        <f t="shared" si="9"/>
        <v>115</v>
      </c>
      <c r="B593" s="86">
        <v>38211</v>
      </c>
      <c r="C593" s="91">
        <v>8.16</v>
      </c>
    </row>
    <row r="594" spans="1:3" ht="12.75">
      <c r="A594">
        <f t="shared" si="9"/>
        <v>116</v>
      </c>
      <c r="B594" s="86">
        <v>38212</v>
      </c>
      <c r="C594" s="91">
        <v>8.2</v>
      </c>
    </row>
    <row r="595" spans="1:3" ht="12.75">
      <c r="A595">
        <f t="shared" si="9"/>
        <v>117</v>
      </c>
      <c r="B595" s="86">
        <v>38217</v>
      </c>
      <c r="C595" s="91">
        <v>8.45</v>
      </c>
    </row>
    <row r="596" spans="1:3" ht="12.75">
      <c r="A596">
        <f aca="true" t="shared" si="10" ref="A596:A615">1+A595</f>
        <v>118</v>
      </c>
      <c r="B596" s="86">
        <v>38247</v>
      </c>
      <c r="C596" s="91">
        <v>9.05</v>
      </c>
    </row>
    <row r="597" spans="1:3" ht="12.75">
      <c r="A597">
        <f t="shared" si="10"/>
        <v>119</v>
      </c>
      <c r="B597" s="86">
        <v>38275</v>
      </c>
      <c r="C597" s="91">
        <v>9.99</v>
      </c>
    </row>
    <row r="598" spans="1:3" ht="12.75">
      <c r="A598">
        <f t="shared" si="10"/>
        <v>120</v>
      </c>
      <c r="B598" s="86">
        <v>38304</v>
      </c>
      <c r="C598" s="91">
        <v>11.12</v>
      </c>
    </row>
    <row r="599" spans="1:3" ht="12.75">
      <c r="A599">
        <f t="shared" si="10"/>
        <v>121</v>
      </c>
      <c r="B599" s="86">
        <v>38360</v>
      </c>
      <c r="C599" s="91">
        <v>12.34</v>
      </c>
    </row>
    <row r="600" spans="1:3" ht="12.75">
      <c r="A600">
        <f t="shared" si="10"/>
        <v>122</v>
      </c>
      <c r="B600" s="86">
        <v>38536</v>
      </c>
      <c r="C600" s="91">
        <v>7.08</v>
      </c>
    </row>
    <row r="601" spans="1:3" ht="12.75">
      <c r="A601">
        <f t="shared" si="10"/>
        <v>123</v>
      </c>
      <c r="B601" s="86">
        <v>38543</v>
      </c>
      <c r="C601" s="91">
        <v>7.17</v>
      </c>
    </row>
    <row r="602" spans="1:3" ht="12.75">
      <c r="A602">
        <f t="shared" si="10"/>
        <v>124</v>
      </c>
      <c r="B602" s="86">
        <v>38547</v>
      </c>
      <c r="C602" s="91">
        <v>7.15</v>
      </c>
    </row>
    <row r="603" spans="1:3" ht="12.75">
      <c r="A603">
        <f t="shared" si="10"/>
        <v>125</v>
      </c>
      <c r="B603" s="86">
        <v>38549</v>
      </c>
      <c r="C603" s="91">
        <v>7.24</v>
      </c>
    </row>
    <row r="604" spans="1:3" ht="12.75">
      <c r="A604">
        <f t="shared" si="10"/>
        <v>126</v>
      </c>
      <c r="B604" s="86">
        <v>38555</v>
      </c>
      <c r="C604" s="91">
        <v>7.33</v>
      </c>
    </row>
    <row r="605" spans="1:3" ht="12.75">
      <c r="A605">
        <f t="shared" si="10"/>
        <v>127</v>
      </c>
      <c r="B605" s="86">
        <v>38559</v>
      </c>
      <c r="C605" s="91">
        <v>7.53</v>
      </c>
    </row>
    <row r="606" spans="1:3" ht="12.75">
      <c r="A606">
        <f t="shared" si="10"/>
        <v>128</v>
      </c>
      <c r="B606" s="86">
        <v>38567</v>
      </c>
      <c r="C606" s="91">
        <v>7.7</v>
      </c>
    </row>
    <row r="607" spans="1:3" ht="12.75">
      <c r="A607">
        <f t="shared" si="10"/>
        <v>129</v>
      </c>
      <c r="B607" s="86">
        <v>38573</v>
      </c>
      <c r="C607" s="91">
        <v>7.87</v>
      </c>
    </row>
    <row r="608" spans="1:3" ht="12.75">
      <c r="A608">
        <f t="shared" si="10"/>
        <v>130</v>
      </c>
      <c r="B608" s="86">
        <v>38574</v>
      </c>
      <c r="C608" s="91">
        <v>7.9</v>
      </c>
    </row>
    <row r="609" spans="1:3" ht="12.75">
      <c r="A609">
        <f t="shared" si="10"/>
        <v>131</v>
      </c>
      <c r="B609" s="86">
        <v>38578</v>
      </c>
      <c r="C609" s="91">
        <v>7.93</v>
      </c>
    </row>
    <row r="610" spans="1:3" ht="12.75">
      <c r="A610">
        <f t="shared" si="10"/>
        <v>132</v>
      </c>
      <c r="B610" s="86">
        <v>38581</v>
      </c>
      <c r="C610" s="91">
        <v>8.24</v>
      </c>
    </row>
    <row r="611" spans="1:3" ht="12.75">
      <c r="A611">
        <f t="shared" si="10"/>
        <v>133</v>
      </c>
      <c r="B611" s="86">
        <v>38613</v>
      </c>
      <c r="C611" s="91">
        <v>8.59</v>
      </c>
    </row>
    <row r="612" spans="1:3" ht="12.75">
      <c r="A612">
        <f t="shared" si="10"/>
        <v>134</v>
      </c>
      <c r="B612" s="86">
        <v>38626</v>
      </c>
      <c r="C612" s="91">
        <v>8.9</v>
      </c>
    </row>
    <row r="613" spans="1:6" ht="12.75">
      <c r="A613">
        <f t="shared" si="10"/>
        <v>135</v>
      </c>
      <c r="B613" s="86">
        <v>38662</v>
      </c>
      <c r="C613" s="91">
        <v>9.52</v>
      </c>
      <c r="D613" s="76"/>
      <c r="E613" s="97"/>
      <c r="F613" s="76"/>
    </row>
    <row r="614" spans="1:3" ht="12.75">
      <c r="A614">
        <f t="shared" si="10"/>
        <v>136</v>
      </c>
      <c r="B614" s="86">
        <v>38948</v>
      </c>
      <c r="C614" s="91">
        <v>5.07</v>
      </c>
    </row>
    <row r="615" spans="1:3" ht="12.75">
      <c r="A615">
        <f t="shared" si="10"/>
        <v>137</v>
      </c>
      <c r="B615" s="86">
        <v>38963</v>
      </c>
      <c r="C615" s="91">
        <v>5.42</v>
      </c>
    </row>
    <row r="616" spans="1:3" ht="12.75">
      <c r="A616">
        <f>1+A615</f>
        <v>138</v>
      </c>
      <c r="B616" s="86">
        <v>39080</v>
      </c>
      <c r="C616" s="91">
        <v>9.01</v>
      </c>
    </row>
    <row r="617" spans="1:3" ht="12.75">
      <c r="A617">
        <f>1+A616</f>
        <v>139</v>
      </c>
      <c r="B617" s="86">
        <v>39095</v>
      </c>
      <c r="C617" s="91">
        <v>9.07</v>
      </c>
    </row>
    <row r="618" spans="1:3" ht="12.75">
      <c r="A618">
        <f>1+A617</f>
        <v>140</v>
      </c>
      <c r="B618" s="86">
        <v>39298</v>
      </c>
      <c r="C618" s="91">
        <v>10.28</v>
      </c>
    </row>
    <row r="619" spans="1:3" ht="12.75">
      <c r="A619">
        <f>1+A618</f>
        <v>141</v>
      </c>
      <c r="B619" s="86">
        <v>39303</v>
      </c>
      <c r="C619" s="91">
        <v>10.22</v>
      </c>
    </row>
    <row r="620" spans="1:3" ht="12.75">
      <c r="A620">
        <f>1+A619</f>
        <v>142</v>
      </c>
      <c r="B620" s="86">
        <v>39690</v>
      </c>
      <c r="C620" s="91">
        <v>11.16</v>
      </c>
    </row>
  </sheetData>
  <autoFilter ref="B7:H405"/>
  <printOptions/>
  <pageMargins left="0.75" right="0.75" top="1" bottom="1" header="0.511811024" footer="0.511811024"/>
  <pageSetup fitToHeight="1" fitToWidth="1" horizontalDpi="360" verticalDpi="360" orientation="landscape" paperSize="9" r:id="rId2"/>
  <headerFooter alignWithMargins="0">
    <oddHeader>&amp;C&amp;A</oddHeader>
    <oddFooter>&amp;CPágina &amp;P</oddFooter>
  </headerFooter>
  <drawing r:id="rId1"/>
</worksheet>
</file>

<file path=xl/worksheets/sheet2.xml><?xml version="1.0" encoding="utf-8"?>
<worksheet xmlns="http://schemas.openxmlformats.org/spreadsheetml/2006/main" xmlns:r="http://schemas.openxmlformats.org/officeDocument/2006/relationships">
  <dimension ref="A1:P467"/>
  <sheetViews>
    <sheetView workbookViewId="0" topLeftCell="B386">
      <selection activeCell="F411" sqref="F411"/>
    </sheetView>
  </sheetViews>
  <sheetFormatPr defaultColWidth="11.421875" defaultRowHeight="12.75"/>
  <cols>
    <col min="1" max="1" width="17.57421875" style="0" customWidth="1"/>
    <col min="2" max="2" width="22.421875" style="0" customWidth="1"/>
    <col min="3" max="3" width="10.421875" style="0" customWidth="1"/>
    <col min="4" max="4" width="8.7109375" style="0" customWidth="1"/>
    <col min="5" max="5" width="8.421875" style="0" customWidth="1"/>
    <col min="6" max="7" width="12.140625" style="0" customWidth="1"/>
    <col min="8" max="8" width="6.57421875" style="0" customWidth="1"/>
    <col min="9" max="9" width="2.57421875" style="0" customWidth="1"/>
    <col min="10" max="10" width="6.140625" style="0" customWidth="1"/>
    <col min="11" max="11" width="12.7109375" style="1" customWidth="1"/>
    <col min="12" max="12" width="14.00390625" style="0" customWidth="1"/>
    <col min="13" max="13" width="4.421875" style="0" customWidth="1"/>
    <col min="14" max="14" width="13.421875" style="56" customWidth="1"/>
    <col min="15" max="15" width="11.8515625" style="61" customWidth="1"/>
    <col min="16" max="16" width="46.00390625" style="0" customWidth="1"/>
  </cols>
  <sheetData>
    <row r="1" spans="1:14" ht="19.5">
      <c r="A1" s="35" t="s">
        <v>78</v>
      </c>
      <c r="F1">
        <v>99</v>
      </c>
      <c r="N1" s="52"/>
    </row>
    <row r="2" spans="1:14" ht="30.75">
      <c r="A2" s="36" t="s">
        <v>79</v>
      </c>
      <c r="N2" s="52"/>
    </row>
    <row r="4" spans="1:15" ht="15.75">
      <c r="A4" s="41" t="s">
        <v>80</v>
      </c>
      <c r="G4" s="1"/>
      <c r="I4" s="2"/>
      <c r="L4" s="1"/>
      <c r="N4" s="53"/>
      <c r="O4" s="62"/>
    </row>
    <row r="5" spans="7:15" ht="12.75">
      <c r="G5" s="1"/>
      <c r="I5" s="2"/>
      <c r="L5" s="1"/>
      <c r="N5" s="53"/>
      <c r="O5" s="62"/>
    </row>
    <row r="6" spans="1:15" s="2" customFormat="1" ht="12.75">
      <c r="A6" s="38" t="s">
        <v>81</v>
      </c>
      <c r="B6"/>
      <c r="E6" s="37"/>
      <c r="F6" s="17" t="s">
        <v>82</v>
      </c>
      <c r="G6" s="18" t="s">
        <v>83</v>
      </c>
      <c r="H6" s="19"/>
      <c r="I6" s="19"/>
      <c r="J6" s="19"/>
      <c r="K6" s="42"/>
      <c r="L6" s="20" t="s">
        <v>84</v>
      </c>
      <c r="M6" s="17" t="s">
        <v>85</v>
      </c>
      <c r="N6" s="54"/>
      <c r="O6" s="63" t="s">
        <v>86</v>
      </c>
    </row>
    <row r="7" spans="7:15" ht="13.5" thickBot="1">
      <c r="G7" s="1"/>
      <c r="I7" s="2"/>
      <c r="L7" s="1"/>
      <c r="N7" s="40" t="s">
        <v>87</v>
      </c>
      <c r="O7" s="62"/>
    </row>
    <row r="8" spans="1:16" ht="14.25" thickBot="1" thickTop="1">
      <c r="A8" s="3" t="s">
        <v>88</v>
      </c>
      <c r="B8" s="4"/>
      <c r="C8" s="4"/>
      <c r="D8" s="3" t="s">
        <v>89</v>
      </c>
      <c r="E8" s="5" t="s">
        <v>89</v>
      </c>
      <c r="F8" s="6"/>
      <c r="G8" s="21" t="s">
        <v>90</v>
      </c>
      <c r="H8" s="22"/>
      <c r="I8" s="22"/>
      <c r="J8" s="22"/>
      <c r="K8" s="43"/>
      <c r="L8" s="7"/>
      <c r="M8" s="6"/>
      <c r="N8" s="40" t="s">
        <v>91</v>
      </c>
      <c r="O8" s="64"/>
      <c r="P8" s="6"/>
    </row>
    <row r="9" spans="1:16" ht="14.25" thickBot="1" thickTop="1">
      <c r="A9" s="8" t="s">
        <v>92</v>
      </c>
      <c r="B9" s="9" t="s">
        <v>93</v>
      </c>
      <c r="C9" s="10" t="s">
        <v>94</v>
      </c>
      <c r="D9" s="11" t="s">
        <v>95</v>
      </c>
      <c r="E9" s="11" t="s">
        <v>96</v>
      </c>
      <c r="F9" s="9" t="s">
        <v>97</v>
      </c>
      <c r="G9" s="23" t="s">
        <v>98</v>
      </c>
      <c r="H9" s="24" t="s">
        <v>99</v>
      </c>
      <c r="I9" s="24" t="s">
        <v>6</v>
      </c>
      <c r="J9" s="24" t="s">
        <v>99</v>
      </c>
      <c r="K9" s="44" t="s">
        <v>100</v>
      </c>
      <c r="L9" s="28" t="s">
        <v>101</v>
      </c>
      <c r="M9" s="10" t="s">
        <v>102</v>
      </c>
      <c r="N9" s="31"/>
      <c r="O9" s="65" t="s">
        <v>103</v>
      </c>
      <c r="P9" s="10" t="s">
        <v>104</v>
      </c>
    </row>
    <row r="10" spans="1:16" ht="13.5" thickTop="1">
      <c r="A10" s="12"/>
      <c r="B10" s="13"/>
      <c r="C10" s="13"/>
      <c r="D10" s="13"/>
      <c r="E10" s="13"/>
      <c r="F10" s="13"/>
      <c r="G10" s="25"/>
      <c r="H10" s="26"/>
      <c r="I10" s="11" t="s">
        <v>6</v>
      </c>
      <c r="J10" s="26"/>
      <c r="K10" s="45"/>
      <c r="L10" s="29" t="e">
        <f>SUM(G10)+H10/(H10+J10)*(K10-G10)</f>
        <v>#DIV/0!</v>
      </c>
      <c r="M10" s="13"/>
      <c r="N10" s="55"/>
      <c r="O10" s="66"/>
      <c r="P10" s="13"/>
    </row>
    <row r="11" spans="1:16" ht="12.75">
      <c r="A11" s="14"/>
      <c r="B11" s="15"/>
      <c r="C11" s="16"/>
      <c r="D11" s="49"/>
      <c r="E11" s="49"/>
      <c r="F11" s="15"/>
      <c r="G11" s="27"/>
      <c r="H11" s="15"/>
      <c r="I11" s="11" t="s">
        <v>6</v>
      </c>
      <c r="J11" s="15"/>
      <c r="K11" s="46"/>
      <c r="L11" s="30" t="e">
        <f>SUM(G11)+H11/(H11+J11)*(K11-G11)</f>
        <v>#DIV/0!</v>
      </c>
      <c r="M11" s="15"/>
      <c r="N11" s="32"/>
      <c r="O11" s="67"/>
      <c r="P11" s="15"/>
    </row>
    <row r="12" spans="1:16" ht="12.75">
      <c r="A12" s="14" t="s">
        <v>105</v>
      </c>
      <c r="B12" s="15" t="s">
        <v>2</v>
      </c>
      <c r="C12" s="16">
        <v>37139</v>
      </c>
      <c r="D12" s="50" t="s">
        <v>3</v>
      </c>
      <c r="E12" s="50" t="s">
        <v>4</v>
      </c>
      <c r="F12" s="15" t="s">
        <v>5</v>
      </c>
      <c r="G12" s="27">
        <v>8.8</v>
      </c>
      <c r="H12" s="15">
        <v>5</v>
      </c>
      <c r="I12" s="11" t="s">
        <v>6</v>
      </c>
      <c r="J12" s="15">
        <v>2</v>
      </c>
      <c r="K12" s="46">
        <v>9.9</v>
      </c>
      <c r="L12" s="30">
        <f>SUM(G12)+H12/(H12+J12)*(K12-G12)</f>
        <v>9.585714285714285</v>
      </c>
      <c r="M12" s="15">
        <v>1.5</v>
      </c>
      <c r="N12" s="51">
        <v>9.5</v>
      </c>
      <c r="O12" s="68" t="s">
        <v>106</v>
      </c>
      <c r="P12" s="15"/>
    </row>
    <row r="13" spans="1:16" ht="12.75">
      <c r="A13" s="14" t="s">
        <v>105</v>
      </c>
      <c r="B13" s="15" t="s">
        <v>2</v>
      </c>
      <c r="C13" s="16">
        <v>37139</v>
      </c>
      <c r="D13" s="50" t="s">
        <v>3</v>
      </c>
      <c r="E13" s="50" t="s">
        <v>4</v>
      </c>
      <c r="F13" s="15" t="s">
        <v>5</v>
      </c>
      <c r="G13" s="27">
        <v>9.4</v>
      </c>
      <c r="H13" s="15">
        <v>1</v>
      </c>
      <c r="I13" s="11" t="s">
        <v>6</v>
      </c>
      <c r="J13" s="15">
        <v>4</v>
      </c>
      <c r="K13" s="46">
        <v>9.9</v>
      </c>
      <c r="L13" s="30">
        <f aca="true" t="shared" si="0" ref="L13:L76">SUM(G13)+H13/(H13+J13)*(K13-G13)</f>
        <v>9.5</v>
      </c>
      <c r="M13" s="15">
        <v>1.5</v>
      </c>
      <c r="N13" s="32">
        <f>SUM(L12:L13)/2</f>
        <v>9.542857142857143</v>
      </c>
      <c r="O13" s="68" t="s">
        <v>106</v>
      </c>
      <c r="P13" s="15"/>
    </row>
    <row r="14" spans="1:16" ht="12.75">
      <c r="A14" s="14"/>
      <c r="B14" s="15"/>
      <c r="C14" s="16"/>
      <c r="D14" s="49"/>
      <c r="E14" s="49"/>
      <c r="F14" s="15"/>
      <c r="G14" s="27"/>
      <c r="H14" s="15"/>
      <c r="I14" s="11"/>
      <c r="J14" s="15"/>
      <c r="K14" s="46"/>
      <c r="L14" s="30"/>
      <c r="M14" s="15"/>
      <c r="N14" s="32"/>
      <c r="O14" s="67"/>
      <c r="P14" s="15"/>
    </row>
    <row r="15" spans="1:16" ht="12.75">
      <c r="A15" s="14" t="s">
        <v>105</v>
      </c>
      <c r="B15" s="15" t="s">
        <v>7</v>
      </c>
      <c r="C15" s="16">
        <v>37149</v>
      </c>
      <c r="D15" s="48" t="s">
        <v>8</v>
      </c>
      <c r="E15" s="48" t="s">
        <v>9</v>
      </c>
      <c r="F15" s="15" t="s">
        <v>5</v>
      </c>
      <c r="G15" s="27">
        <v>8.8</v>
      </c>
      <c r="H15" s="15">
        <v>4</v>
      </c>
      <c r="I15" s="11" t="s">
        <v>6</v>
      </c>
      <c r="J15" s="15">
        <v>2</v>
      </c>
      <c r="K15" s="46">
        <v>9.4</v>
      </c>
      <c r="L15" s="30">
        <f t="shared" si="0"/>
        <v>9.200000000000001</v>
      </c>
      <c r="M15" s="15">
        <v>1.5</v>
      </c>
      <c r="N15" s="51">
        <v>9.2</v>
      </c>
      <c r="O15" s="67">
        <v>2.4</v>
      </c>
      <c r="P15" s="15"/>
    </row>
    <row r="16" spans="1:16" ht="12.75">
      <c r="A16" s="14"/>
      <c r="B16" s="15"/>
      <c r="C16" s="16"/>
      <c r="D16" s="49"/>
      <c r="E16" s="49"/>
      <c r="F16" s="15"/>
      <c r="G16" s="27"/>
      <c r="H16" s="15"/>
      <c r="I16" s="11" t="s">
        <v>6</v>
      </c>
      <c r="J16" s="15"/>
      <c r="K16" s="46"/>
      <c r="L16" s="30" t="e">
        <f t="shared" si="0"/>
        <v>#DIV/0!</v>
      </c>
      <c r="M16" s="15"/>
      <c r="N16" s="32"/>
      <c r="O16" s="67"/>
      <c r="P16" s="15"/>
    </row>
    <row r="17" spans="1:16" ht="12.75">
      <c r="A17" s="14" t="s">
        <v>105</v>
      </c>
      <c r="B17" s="15" t="s">
        <v>2</v>
      </c>
      <c r="C17" s="16">
        <v>37171</v>
      </c>
      <c r="D17" s="48" t="s">
        <v>10</v>
      </c>
      <c r="E17" s="48" t="s">
        <v>11</v>
      </c>
      <c r="F17" s="15" t="s">
        <v>5</v>
      </c>
      <c r="G17" s="27">
        <v>7.2</v>
      </c>
      <c r="H17" s="15">
        <v>3</v>
      </c>
      <c r="I17" s="11" t="s">
        <v>6</v>
      </c>
      <c r="J17" s="15">
        <v>5</v>
      </c>
      <c r="K17" s="46">
        <v>8.8</v>
      </c>
      <c r="L17" s="30">
        <f t="shared" si="0"/>
        <v>7.800000000000001</v>
      </c>
      <c r="M17" s="15">
        <v>2.5</v>
      </c>
      <c r="N17" s="51"/>
      <c r="O17" s="68" t="s">
        <v>107</v>
      </c>
      <c r="P17" s="15"/>
    </row>
    <row r="18" spans="1:16" ht="12.75">
      <c r="A18" s="14" t="s">
        <v>105</v>
      </c>
      <c r="B18" s="15" t="s">
        <v>2</v>
      </c>
      <c r="C18" s="16">
        <v>37171</v>
      </c>
      <c r="D18" s="48" t="s">
        <v>10</v>
      </c>
      <c r="E18" s="48" t="s">
        <v>11</v>
      </c>
      <c r="F18" s="15" t="s">
        <v>5</v>
      </c>
      <c r="G18" s="27">
        <v>7.2</v>
      </c>
      <c r="H18" s="15">
        <v>2.5</v>
      </c>
      <c r="I18" s="11" t="s">
        <v>6</v>
      </c>
      <c r="J18" s="15">
        <v>6</v>
      </c>
      <c r="K18" s="46">
        <v>8.8</v>
      </c>
      <c r="L18" s="30">
        <f t="shared" si="0"/>
        <v>7.670588235294118</v>
      </c>
      <c r="M18" s="15">
        <v>2.5</v>
      </c>
      <c r="N18" s="51">
        <v>7.7</v>
      </c>
      <c r="O18" s="68" t="s">
        <v>107</v>
      </c>
      <c r="P18" s="15"/>
    </row>
    <row r="19" spans="1:16" ht="12.75">
      <c r="A19" s="14" t="s">
        <v>105</v>
      </c>
      <c r="B19" s="15" t="s">
        <v>2</v>
      </c>
      <c r="C19" s="16">
        <v>37171</v>
      </c>
      <c r="D19" s="48" t="s">
        <v>10</v>
      </c>
      <c r="E19" s="48" t="s">
        <v>11</v>
      </c>
      <c r="F19" s="15" t="s">
        <v>5</v>
      </c>
      <c r="G19" s="27">
        <v>7.2</v>
      </c>
      <c r="H19" s="15">
        <v>3</v>
      </c>
      <c r="I19" s="11" t="s">
        <v>6</v>
      </c>
      <c r="J19" s="15">
        <v>6</v>
      </c>
      <c r="K19" s="46">
        <v>8.8</v>
      </c>
      <c r="L19" s="30">
        <f t="shared" si="0"/>
        <v>7.733333333333333</v>
      </c>
      <c r="M19" s="15">
        <v>2.5</v>
      </c>
      <c r="N19" s="32">
        <f>SUM(L17:L19)/3</f>
        <v>7.734640522875818</v>
      </c>
      <c r="O19" s="68" t="s">
        <v>107</v>
      </c>
      <c r="P19" s="15"/>
    </row>
    <row r="20" spans="1:16" ht="12.75">
      <c r="A20" s="14"/>
      <c r="B20" s="15"/>
      <c r="C20" s="16"/>
      <c r="D20" s="49"/>
      <c r="E20" s="49"/>
      <c r="F20" s="15"/>
      <c r="G20" s="27"/>
      <c r="H20" s="15"/>
      <c r="I20" s="11" t="s">
        <v>6</v>
      </c>
      <c r="J20" s="15"/>
      <c r="K20" s="46"/>
      <c r="L20" s="30" t="e">
        <f t="shared" si="0"/>
        <v>#DIV/0!</v>
      </c>
      <c r="M20" s="15"/>
      <c r="N20" s="32"/>
      <c r="O20" s="67"/>
      <c r="P20" s="15"/>
    </row>
    <row r="21" spans="1:16" ht="12.75">
      <c r="A21" s="14" t="s">
        <v>105</v>
      </c>
      <c r="B21" s="15" t="s">
        <v>2</v>
      </c>
      <c r="C21" s="16">
        <v>37176</v>
      </c>
      <c r="D21" s="48" t="s">
        <v>13</v>
      </c>
      <c r="E21" s="48" t="s">
        <v>14</v>
      </c>
      <c r="F21" s="15" t="s">
        <v>15</v>
      </c>
      <c r="G21" s="27">
        <v>6.7</v>
      </c>
      <c r="H21" s="15">
        <v>3</v>
      </c>
      <c r="I21" s="11" t="s">
        <v>6</v>
      </c>
      <c r="J21" s="15">
        <v>3</v>
      </c>
      <c r="K21" s="46">
        <v>7.2</v>
      </c>
      <c r="L21" s="30">
        <f t="shared" si="0"/>
        <v>6.95</v>
      </c>
      <c r="M21" s="15">
        <v>1.5</v>
      </c>
      <c r="N21" s="32"/>
      <c r="O21" s="68">
        <v>1.2</v>
      </c>
      <c r="P21" s="15"/>
    </row>
    <row r="22" spans="1:16" ht="12.75">
      <c r="A22" s="14" t="s">
        <v>105</v>
      </c>
      <c r="B22" s="15" t="s">
        <v>2</v>
      </c>
      <c r="C22" s="16">
        <v>37176</v>
      </c>
      <c r="D22" s="48" t="s">
        <v>13</v>
      </c>
      <c r="E22" s="48" t="s">
        <v>14</v>
      </c>
      <c r="F22" s="15" t="s">
        <v>15</v>
      </c>
      <c r="G22" s="27">
        <v>6.5</v>
      </c>
      <c r="H22" s="15">
        <v>3</v>
      </c>
      <c r="I22" s="11" t="s">
        <v>6</v>
      </c>
      <c r="J22" s="15">
        <v>3</v>
      </c>
      <c r="K22" s="46">
        <v>7.2</v>
      </c>
      <c r="L22" s="30">
        <f t="shared" si="0"/>
        <v>6.85</v>
      </c>
      <c r="M22" s="15">
        <v>1.5</v>
      </c>
      <c r="N22" s="32"/>
      <c r="O22" s="68">
        <v>1.2</v>
      </c>
      <c r="P22" s="15"/>
    </row>
    <row r="23" spans="1:16" ht="12.75">
      <c r="A23" s="14" t="s">
        <v>105</v>
      </c>
      <c r="B23" s="15" t="s">
        <v>2</v>
      </c>
      <c r="C23" s="16">
        <v>37176</v>
      </c>
      <c r="D23" s="48" t="s">
        <v>13</v>
      </c>
      <c r="E23" s="48" t="s">
        <v>14</v>
      </c>
      <c r="F23" s="15" t="s">
        <v>15</v>
      </c>
      <c r="G23" s="27">
        <v>6.7</v>
      </c>
      <c r="H23" s="15">
        <v>2</v>
      </c>
      <c r="I23" s="11" t="s">
        <v>6</v>
      </c>
      <c r="J23" s="15">
        <v>3</v>
      </c>
      <c r="K23" s="46">
        <v>7.2</v>
      </c>
      <c r="L23" s="30">
        <f t="shared" si="0"/>
        <v>6.9</v>
      </c>
      <c r="M23" s="15">
        <v>1.5</v>
      </c>
      <c r="N23" s="51">
        <v>6.9</v>
      </c>
      <c r="O23" s="68">
        <v>1.2</v>
      </c>
      <c r="P23" s="15"/>
    </row>
    <row r="24" spans="1:16" ht="12.75">
      <c r="A24" s="14" t="s">
        <v>105</v>
      </c>
      <c r="B24" s="15" t="s">
        <v>2</v>
      </c>
      <c r="C24" s="16">
        <v>37176</v>
      </c>
      <c r="D24" s="48" t="s">
        <v>13</v>
      </c>
      <c r="E24" s="48" t="s">
        <v>14</v>
      </c>
      <c r="F24" s="15" t="s">
        <v>15</v>
      </c>
      <c r="G24" s="27">
        <v>6.5</v>
      </c>
      <c r="H24" s="15">
        <v>3</v>
      </c>
      <c r="I24" s="11" t="s">
        <v>6</v>
      </c>
      <c r="J24" s="15">
        <v>1</v>
      </c>
      <c r="K24" s="46">
        <v>7</v>
      </c>
      <c r="L24" s="30">
        <f t="shared" si="0"/>
        <v>6.875</v>
      </c>
      <c r="M24" s="15">
        <v>1.5</v>
      </c>
      <c r="N24" s="32">
        <f>SUM(L21:L24)/4</f>
        <v>6.893750000000001</v>
      </c>
      <c r="O24" s="68">
        <v>1.2</v>
      </c>
      <c r="P24" s="15"/>
    </row>
    <row r="25" spans="1:16" ht="12.75">
      <c r="A25" s="14"/>
      <c r="B25" s="15"/>
      <c r="C25" s="16"/>
      <c r="D25" s="49"/>
      <c r="E25" s="49"/>
      <c r="F25" s="15"/>
      <c r="G25" s="27"/>
      <c r="H25" s="15"/>
      <c r="I25" s="11" t="s">
        <v>6</v>
      </c>
      <c r="J25" s="15"/>
      <c r="K25" s="46"/>
      <c r="L25" s="30" t="e">
        <f t="shared" si="0"/>
        <v>#DIV/0!</v>
      </c>
      <c r="M25" s="15"/>
      <c r="N25" s="32"/>
      <c r="O25" s="67"/>
      <c r="P25" s="15"/>
    </row>
    <row r="26" spans="1:16" ht="12.75">
      <c r="A26" s="14" t="s">
        <v>105</v>
      </c>
      <c r="B26" s="15" t="s">
        <v>2</v>
      </c>
      <c r="C26" s="16">
        <v>37178</v>
      </c>
      <c r="D26" s="57" t="s">
        <v>16</v>
      </c>
      <c r="E26" s="57" t="s">
        <v>17</v>
      </c>
      <c r="F26" s="15" t="s">
        <v>15</v>
      </c>
      <c r="G26" s="27">
        <v>6.7</v>
      </c>
      <c r="H26" s="15">
        <v>2</v>
      </c>
      <c r="I26" s="11" t="s">
        <v>6</v>
      </c>
      <c r="J26" s="15">
        <v>4</v>
      </c>
      <c r="K26" s="46">
        <v>7</v>
      </c>
      <c r="L26" s="30">
        <f t="shared" si="0"/>
        <v>6.8</v>
      </c>
      <c r="M26" s="15">
        <v>1.5</v>
      </c>
      <c r="N26" s="51">
        <v>6.8</v>
      </c>
      <c r="O26" s="68" t="s">
        <v>108</v>
      </c>
      <c r="P26" s="15"/>
    </row>
    <row r="27" spans="1:16" ht="12.75">
      <c r="A27" s="14" t="s">
        <v>105</v>
      </c>
      <c r="B27" s="15" t="s">
        <v>2</v>
      </c>
      <c r="C27" s="16">
        <v>37178</v>
      </c>
      <c r="D27" s="57" t="s">
        <v>16</v>
      </c>
      <c r="E27" s="57" t="s">
        <v>17</v>
      </c>
      <c r="F27" s="15" t="s">
        <v>15</v>
      </c>
      <c r="G27" s="27">
        <v>6.5</v>
      </c>
      <c r="H27" s="15">
        <v>4</v>
      </c>
      <c r="I27" s="11" t="s">
        <v>6</v>
      </c>
      <c r="J27" s="15">
        <v>4</v>
      </c>
      <c r="K27" s="46">
        <v>7</v>
      </c>
      <c r="L27" s="30">
        <f t="shared" si="0"/>
        <v>6.75</v>
      </c>
      <c r="M27" s="15">
        <v>1.5</v>
      </c>
      <c r="N27" s="32">
        <f>SUM(L26:L27)/2</f>
        <v>6.775</v>
      </c>
      <c r="O27" s="68" t="s">
        <v>108</v>
      </c>
      <c r="P27" s="15"/>
    </row>
    <row r="28" spans="1:16" ht="12.75">
      <c r="A28" s="14"/>
      <c r="B28" s="15"/>
      <c r="C28" s="16"/>
      <c r="D28" s="49"/>
      <c r="E28" s="49"/>
      <c r="F28" s="15"/>
      <c r="G28" s="27"/>
      <c r="H28" s="15"/>
      <c r="I28" s="11" t="s">
        <v>6</v>
      </c>
      <c r="J28" s="15"/>
      <c r="K28" s="46"/>
      <c r="L28" s="30" t="e">
        <f t="shared" si="0"/>
        <v>#DIV/0!</v>
      </c>
      <c r="M28" s="15"/>
      <c r="N28" s="32"/>
      <c r="O28" s="67"/>
      <c r="P28" s="15"/>
    </row>
    <row r="29" spans="1:16" ht="12.75">
      <c r="A29" s="14" t="s">
        <v>105</v>
      </c>
      <c r="B29" s="15" t="s">
        <v>2</v>
      </c>
      <c r="C29" s="16">
        <v>37182</v>
      </c>
      <c r="D29" s="57" t="s">
        <v>18</v>
      </c>
      <c r="E29" s="57" t="s">
        <v>19</v>
      </c>
      <c r="F29" s="15" t="s">
        <v>15</v>
      </c>
      <c r="G29" s="27">
        <v>6.3</v>
      </c>
      <c r="H29" s="15">
        <v>3</v>
      </c>
      <c r="I29" s="11" t="s">
        <v>6</v>
      </c>
      <c r="J29" s="15">
        <v>3.5</v>
      </c>
      <c r="K29" s="46">
        <v>6.7</v>
      </c>
      <c r="L29" s="30">
        <f t="shared" si="0"/>
        <v>6.484615384615385</v>
      </c>
      <c r="M29" s="15">
        <v>1.5</v>
      </c>
      <c r="N29" s="51">
        <v>6.5</v>
      </c>
      <c r="O29" s="68">
        <v>1.5</v>
      </c>
      <c r="P29" s="15"/>
    </row>
    <row r="30" spans="1:16" ht="12.75">
      <c r="A30" s="14" t="s">
        <v>105</v>
      </c>
      <c r="B30" s="15" t="s">
        <v>2</v>
      </c>
      <c r="C30" s="16">
        <v>37182</v>
      </c>
      <c r="D30" s="57" t="s">
        <v>18</v>
      </c>
      <c r="E30" s="57" t="s">
        <v>19</v>
      </c>
      <c r="F30" s="15" t="s">
        <v>15</v>
      </c>
      <c r="G30" s="27">
        <v>6.3</v>
      </c>
      <c r="H30" s="15">
        <v>3</v>
      </c>
      <c r="I30" s="11" t="s">
        <v>6</v>
      </c>
      <c r="J30" s="15">
        <v>1</v>
      </c>
      <c r="K30" s="46">
        <v>6.5</v>
      </c>
      <c r="L30" s="30">
        <f t="shared" si="0"/>
        <v>6.45</v>
      </c>
      <c r="M30" s="15">
        <v>1.5</v>
      </c>
      <c r="N30" s="32">
        <f>SUM(L29:L30)/2</f>
        <v>6.467307692307692</v>
      </c>
      <c r="O30" s="68">
        <v>1.5</v>
      </c>
      <c r="P30" s="15"/>
    </row>
    <row r="31" spans="1:16" ht="12.75">
      <c r="A31" s="14"/>
      <c r="B31" s="15"/>
      <c r="C31" s="16"/>
      <c r="D31" s="49"/>
      <c r="E31" s="49"/>
      <c r="F31" s="15"/>
      <c r="G31" s="27"/>
      <c r="H31" s="15"/>
      <c r="I31" s="11" t="s">
        <v>6</v>
      </c>
      <c r="J31" s="15"/>
      <c r="K31" s="46"/>
      <c r="L31" s="30" t="e">
        <f t="shared" si="0"/>
        <v>#DIV/0!</v>
      </c>
      <c r="M31" s="15"/>
      <c r="N31" s="32"/>
      <c r="O31" s="67"/>
      <c r="P31" s="15"/>
    </row>
    <row r="32" spans="1:16" ht="12.75">
      <c r="A32" s="14" t="s">
        <v>105</v>
      </c>
      <c r="B32" s="15" t="s">
        <v>2</v>
      </c>
      <c r="C32" s="16">
        <v>37184</v>
      </c>
      <c r="D32" s="57" t="s">
        <v>20</v>
      </c>
      <c r="E32" s="57" t="s">
        <v>21</v>
      </c>
      <c r="F32" s="15" t="s">
        <v>22</v>
      </c>
      <c r="G32" s="27">
        <v>6.3</v>
      </c>
      <c r="H32" s="15">
        <v>2.75</v>
      </c>
      <c r="I32" s="11" t="s">
        <v>6</v>
      </c>
      <c r="J32" s="15">
        <v>2.5</v>
      </c>
      <c r="K32" s="46">
        <v>6.5</v>
      </c>
      <c r="L32" s="30">
        <f t="shared" si="0"/>
        <v>6.404761904761905</v>
      </c>
      <c r="M32" s="15">
        <v>1.5</v>
      </c>
      <c r="N32" s="32"/>
      <c r="O32" s="68">
        <v>2</v>
      </c>
      <c r="P32" s="15"/>
    </row>
    <row r="33" spans="1:16" ht="12.75">
      <c r="A33" s="14" t="s">
        <v>105</v>
      </c>
      <c r="B33" s="15" t="s">
        <v>2</v>
      </c>
      <c r="C33" s="16">
        <v>37184</v>
      </c>
      <c r="D33" s="57" t="s">
        <v>20</v>
      </c>
      <c r="E33" s="57" t="s">
        <v>21</v>
      </c>
      <c r="F33" s="15" t="s">
        <v>22</v>
      </c>
      <c r="G33" s="27">
        <v>6.3</v>
      </c>
      <c r="H33" s="15">
        <v>2.75</v>
      </c>
      <c r="I33" s="11" t="s">
        <v>6</v>
      </c>
      <c r="J33" s="15">
        <v>5</v>
      </c>
      <c r="K33" s="46">
        <v>6.7</v>
      </c>
      <c r="L33" s="30">
        <f t="shared" si="0"/>
        <v>6.441935483870967</v>
      </c>
      <c r="M33" s="15">
        <v>1.5</v>
      </c>
      <c r="N33" s="51">
        <v>6.4</v>
      </c>
      <c r="O33" s="67">
        <v>2</v>
      </c>
      <c r="P33" s="15"/>
    </row>
    <row r="34" spans="1:16" ht="12.75">
      <c r="A34" s="14" t="s">
        <v>105</v>
      </c>
      <c r="B34" s="15" t="s">
        <v>2</v>
      </c>
      <c r="C34" s="16">
        <v>37184</v>
      </c>
      <c r="D34" s="57" t="s">
        <v>20</v>
      </c>
      <c r="E34" s="57" t="s">
        <v>21</v>
      </c>
      <c r="F34" s="15" t="s">
        <v>22</v>
      </c>
      <c r="G34" s="27" t="s">
        <v>23</v>
      </c>
      <c r="H34" s="15"/>
      <c r="I34" s="11" t="s">
        <v>6</v>
      </c>
      <c r="J34" s="15"/>
      <c r="K34" s="46"/>
      <c r="L34" s="30">
        <v>6.4</v>
      </c>
      <c r="M34" s="15">
        <v>1.5</v>
      </c>
      <c r="N34" s="32">
        <f>SUM(L32:L34)/3</f>
        <v>6.4155657962109585</v>
      </c>
      <c r="O34" s="67">
        <v>2</v>
      </c>
      <c r="P34" s="15"/>
    </row>
    <row r="35" spans="1:16" ht="12.75">
      <c r="A35" s="14"/>
      <c r="B35" s="15"/>
      <c r="C35" s="16"/>
      <c r="D35" s="49"/>
      <c r="E35" s="49"/>
      <c r="F35" s="15"/>
      <c r="G35" s="27"/>
      <c r="H35" s="15"/>
      <c r="I35" s="11" t="s">
        <v>6</v>
      </c>
      <c r="J35" s="15"/>
      <c r="K35" s="46"/>
      <c r="L35" s="30" t="e">
        <f t="shared" si="0"/>
        <v>#DIV/0!</v>
      </c>
      <c r="M35" s="15"/>
      <c r="N35" s="32"/>
      <c r="O35" s="67"/>
      <c r="P35" s="15"/>
    </row>
    <row r="36" spans="1:16" ht="12.75">
      <c r="A36" s="14" t="s">
        <v>105</v>
      </c>
      <c r="B36" s="15" t="s">
        <v>2</v>
      </c>
      <c r="C36" s="16">
        <v>37197</v>
      </c>
      <c r="D36" s="48" t="s">
        <v>25</v>
      </c>
      <c r="E36" s="49" t="s">
        <v>26</v>
      </c>
      <c r="F36" s="15" t="s">
        <v>22</v>
      </c>
      <c r="G36" s="27">
        <v>5.3</v>
      </c>
      <c r="H36" s="15">
        <v>5</v>
      </c>
      <c r="I36" s="11" t="s">
        <v>6</v>
      </c>
      <c r="J36" s="15">
        <v>3</v>
      </c>
      <c r="K36" s="46">
        <v>6.3</v>
      </c>
      <c r="L36" s="30">
        <f t="shared" si="0"/>
        <v>5.925</v>
      </c>
      <c r="M36" s="15">
        <v>1</v>
      </c>
      <c r="N36" s="32"/>
      <c r="O36" s="67">
        <v>1.8</v>
      </c>
      <c r="P36" s="15"/>
    </row>
    <row r="37" spans="1:16" ht="12.75">
      <c r="A37" s="14" t="s">
        <v>105</v>
      </c>
      <c r="B37" s="15" t="s">
        <v>2</v>
      </c>
      <c r="C37" s="16">
        <v>37197</v>
      </c>
      <c r="D37" s="48" t="s">
        <v>25</v>
      </c>
      <c r="E37" s="49" t="s">
        <v>26</v>
      </c>
      <c r="F37" s="15" t="s">
        <v>22</v>
      </c>
      <c r="G37" s="27">
        <v>5.7</v>
      </c>
      <c r="H37" s="15">
        <v>2</v>
      </c>
      <c r="I37" s="11" t="s">
        <v>6</v>
      </c>
      <c r="J37" s="15">
        <v>4</v>
      </c>
      <c r="K37" s="46">
        <v>6.3</v>
      </c>
      <c r="L37" s="30">
        <f t="shared" si="0"/>
        <v>5.9</v>
      </c>
      <c r="M37" s="15">
        <v>1</v>
      </c>
      <c r="N37" s="32"/>
      <c r="O37" s="67">
        <v>1.8</v>
      </c>
      <c r="P37" s="15"/>
    </row>
    <row r="38" spans="1:16" ht="12.75">
      <c r="A38" s="14" t="s">
        <v>105</v>
      </c>
      <c r="B38" s="15" t="s">
        <v>2</v>
      </c>
      <c r="C38" s="16">
        <v>37197</v>
      </c>
      <c r="D38" s="48" t="s">
        <v>25</v>
      </c>
      <c r="E38" s="49" t="s">
        <v>26</v>
      </c>
      <c r="F38" s="15" t="s">
        <v>22</v>
      </c>
      <c r="G38" s="27">
        <v>5.3</v>
      </c>
      <c r="H38" s="15">
        <v>6</v>
      </c>
      <c r="I38" s="11" t="s">
        <v>6</v>
      </c>
      <c r="J38" s="15">
        <v>3.5</v>
      </c>
      <c r="K38" s="46">
        <v>6.3</v>
      </c>
      <c r="L38" s="30">
        <f t="shared" si="0"/>
        <v>5.931578947368421</v>
      </c>
      <c r="M38" s="15">
        <v>1</v>
      </c>
      <c r="N38" s="51">
        <v>5.9</v>
      </c>
      <c r="O38" s="67">
        <v>1.8</v>
      </c>
      <c r="P38" s="15"/>
    </row>
    <row r="39" spans="1:16" ht="12.75">
      <c r="A39" s="14" t="s">
        <v>105</v>
      </c>
      <c r="B39" s="15" t="s">
        <v>2</v>
      </c>
      <c r="C39" s="16">
        <v>37197</v>
      </c>
      <c r="D39" s="48" t="s">
        <v>25</v>
      </c>
      <c r="E39" s="49" t="s">
        <v>26</v>
      </c>
      <c r="F39" s="15" t="s">
        <v>22</v>
      </c>
      <c r="G39" s="27">
        <v>5.7</v>
      </c>
      <c r="H39" s="15">
        <v>2.5</v>
      </c>
      <c r="I39" s="11" t="s">
        <v>6</v>
      </c>
      <c r="J39" s="15">
        <v>4</v>
      </c>
      <c r="K39" s="46">
        <v>6.3</v>
      </c>
      <c r="L39" s="30">
        <f t="shared" si="0"/>
        <v>5.930769230769231</v>
      </c>
      <c r="M39" s="15">
        <v>1</v>
      </c>
      <c r="N39" s="32">
        <f>SUM(L36:L39)/4</f>
        <v>5.9218370445344135</v>
      </c>
      <c r="O39" s="67">
        <v>1.8</v>
      </c>
      <c r="P39" s="15"/>
    </row>
    <row r="40" spans="1:16" ht="12.75">
      <c r="A40" s="14"/>
      <c r="B40" s="15"/>
      <c r="C40" s="16"/>
      <c r="D40" s="49"/>
      <c r="E40" s="49"/>
      <c r="F40" s="15"/>
      <c r="G40" s="27"/>
      <c r="H40" s="15"/>
      <c r="I40" s="11" t="s">
        <v>6</v>
      </c>
      <c r="J40" s="15"/>
      <c r="K40" s="46"/>
      <c r="L40" s="30" t="e">
        <f t="shared" si="0"/>
        <v>#DIV/0!</v>
      </c>
      <c r="M40" s="15"/>
      <c r="N40" s="32"/>
      <c r="O40" s="67"/>
      <c r="P40" s="15"/>
    </row>
    <row r="41" spans="1:16" ht="12.75">
      <c r="A41" s="14" t="s">
        <v>105</v>
      </c>
      <c r="B41" s="15" t="s">
        <v>2</v>
      </c>
      <c r="C41" s="16">
        <v>37198</v>
      </c>
      <c r="D41" s="57" t="s">
        <v>19</v>
      </c>
      <c r="E41" s="50" t="s">
        <v>27</v>
      </c>
      <c r="F41" s="15" t="s">
        <v>22</v>
      </c>
      <c r="G41" s="27">
        <v>5.3</v>
      </c>
      <c r="H41" s="15">
        <v>3.5</v>
      </c>
      <c r="I41" s="11" t="s">
        <v>6</v>
      </c>
      <c r="J41" s="15">
        <v>5</v>
      </c>
      <c r="K41" s="46">
        <v>6.3</v>
      </c>
      <c r="L41" s="30">
        <f t="shared" si="0"/>
        <v>5.711764705882353</v>
      </c>
      <c r="M41" s="15">
        <v>1.5</v>
      </c>
      <c r="N41" s="32"/>
      <c r="O41" s="67">
        <v>1.6</v>
      </c>
      <c r="P41" s="15"/>
    </row>
    <row r="42" spans="1:16" ht="12.75">
      <c r="A42" s="14" t="s">
        <v>105</v>
      </c>
      <c r="B42" s="15" t="s">
        <v>2</v>
      </c>
      <c r="C42" s="16">
        <v>37198</v>
      </c>
      <c r="D42" s="57" t="s">
        <v>19</v>
      </c>
      <c r="E42" s="50" t="s">
        <v>27</v>
      </c>
      <c r="F42" s="15" t="s">
        <v>22</v>
      </c>
      <c r="G42" s="27">
        <v>5.4</v>
      </c>
      <c r="H42" s="15">
        <v>3</v>
      </c>
      <c r="I42" s="11" t="s">
        <v>6</v>
      </c>
      <c r="J42" s="15">
        <v>5</v>
      </c>
      <c r="K42" s="46">
        <v>6.3</v>
      </c>
      <c r="L42" s="30">
        <f t="shared" si="0"/>
        <v>5.7375</v>
      </c>
      <c r="M42" s="15">
        <v>1.5</v>
      </c>
      <c r="N42" s="51">
        <v>5.7</v>
      </c>
      <c r="O42" s="67">
        <v>1.6</v>
      </c>
      <c r="P42" s="15"/>
    </row>
    <row r="43" spans="1:16" ht="12.75">
      <c r="A43" s="14" t="s">
        <v>105</v>
      </c>
      <c r="B43" s="15" t="s">
        <v>2</v>
      </c>
      <c r="C43" s="16">
        <v>37198</v>
      </c>
      <c r="D43" s="57" t="s">
        <v>19</v>
      </c>
      <c r="E43" s="50" t="s">
        <v>27</v>
      </c>
      <c r="F43" s="15" t="s">
        <v>22</v>
      </c>
      <c r="G43" s="27">
        <v>5.7</v>
      </c>
      <c r="H43" s="15">
        <v>0.5</v>
      </c>
      <c r="I43" s="11" t="s">
        <v>6</v>
      </c>
      <c r="J43" s="15">
        <v>5</v>
      </c>
      <c r="K43" s="46">
        <v>6.3</v>
      </c>
      <c r="L43" s="30">
        <f t="shared" si="0"/>
        <v>5.754545454545455</v>
      </c>
      <c r="M43" s="15">
        <v>1.5</v>
      </c>
      <c r="N43" s="32">
        <f>SUM(L41:L43)/3</f>
        <v>5.734603386809269</v>
      </c>
      <c r="O43" s="67">
        <v>1.6</v>
      </c>
      <c r="P43" s="15"/>
    </row>
    <row r="44" spans="1:16" ht="12.75">
      <c r="A44" s="14"/>
      <c r="B44" s="15"/>
      <c r="C44" s="16"/>
      <c r="D44" s="49"/>
      <c r="E44" s="49"/>
      <c r="F44" s="15"/>
      <c r="G44" s="27"/>
      <c r="H44" s="15"/>
      <c r="I44" s="11" t="s">
        <v>6</v>
      </c>
      <c r="J44" s="15"/>
      <c r="K44" s="46"/>
      <c r="L44" s="30" t="e">
        <f t="shared" si="0"/>
        <v>#DIV/0!</v>
      </c>
      <c r="M44" s="15"/>
      <c r="N44" s="32"/>
      <c r="O44" s="67"/>
      <c r="P44" s="15"/>
    </row>
    <row r="45" spans="1:16" ht="12.75">
      <c r="A45" s="14" t="s">
        <v>105</v>
      </c>
      <c r="B45" s="15" t="s">
        <v>2</v>
      </c>
      <c r="C45" s="16">
        <v>37199</v>
      </c>
      <c r="D45" s="48" t="s">
        <v>25</v>
      </c>
      <c r="E45" s="49" t="s">
        <v>26</v>
      </c>
      <c r="F45" s="15" t="s">
        <v>22</v>
      </c>
      <c r="G45" s="27">
        <v>5.3</v>
      </c>
      <c r="H45" s="15">
        <v>2.5</v>
      </c>
      <c r="I45" s="11" t="s">
        <v>6</v>
      </c>
      <c r="J45" s="15">
        <v>6</v>
      </c>
      <c r="K45" s="46">
        <v>6.3</v>
      </c>
      <c r="L45" s="30">
        <f t="shared" si="0"/>
        <v>5.594117647058823</v>
      </c>
      <c r="M45" s="15">
        <v>1.5</v>
      </c>
      <c r="N45" s="51">
        <v>5.6</v>
      </c>
      <c r="O45" s="67">
        <v>1.5</v>
      </c>
      <c r="P45" s="15"/>
    </row>
    <row r="46" spans="1:16" ht="12.75">
      <c r="A46" s="14"/>
      <c r="B46" s="15"/>
      <c r="C46" s="16"/>
      <c r="D46" s="49"/>
      <c r="E46" s="49"/>
      <c r="F46" s="15"/>
      <c r="G46" s="27"/>
      <c r="H46" s="15"/>
      <c r="I46" s="11" t="s">
        <v>6</v>
      </c>
      <c r="J46" s="15"/>
      <c r="K46" s="46"/>
      <c r="L46" s="30" t="e">
        <f t="shared" si="0"/>
        <v>#DIV/0!</v>
      </c>
      <c r="M46" s="15"/>
      <c r="N46" s="32"/>
      <c r="O46" s="67"/>
      <c r="P46" s="15"/>
    </row>
    <row r="47" spans="1:16" ht="12.75">
      <c r="A47" s="14" t="s">
        <v>105</v>
      </c>
      <c r="B47" s="15" t="s">
        <v>2</v>
      </c>
      <c r="C47" s="16">
        <v>37201</v>
      </c>
      <c r="D47" s="48" t="s">
        <v>29</v>
      </c>
      <c r="E47" s="49" t="s">
        <v>30</v>
      </c>
      <c r="F47" s="15" t="s">
        <v>22</v>
      </c>
      <c r="G47" s="27">
        <v>5.3</v>
      </c>
      <c r="H47" s="15">
        <v>2</v>
      </c>
      <c r="I47" s="11" t="s">
        <v>6</v>
      </c>
      <c r="J47" s="15">
        <v>1</v>
      </c>
      <c r="K47" s="46">
        <v>5.7</v>
      </c>
      <c r="L47" s="30">
        <f t="shared" si="0"/>
        <v>5.566666666666666</v>
      </c>
      <c r="M47" s="15">
        <v>2</v>
      </c>
      <c r="N47" s="51"/>
      <c r="O47" s="67">
        <v>1.5</v>
      </c>
      <c r="P47" s="15"/>
    </row>
    <row r="48" spans="1:16" ht="12.75">
      <c r="A48" s="14" t="s">
        <v>105</v>
      </c>
      <c r="B48" s="15" t="s">
        <v>2</v>
      </c>
      <c r="C48" s="16">
        <v>37201</v>
      </c>
      <c r="D48" s="48" t="s">
        <v>29</v>
      </c>
      <c r="E48" s="49" t="s">
        <v>30</v>
      </c>
      <c r="F48" s="15" t="s">
        <v>22</v>
      </c>
      <c r="G48" s="27">
        <v>5.3</v>
      </c>
      <c r="H48" s="15">
        <v>2.5</v>
      </c>
      <c r="I48" s="11" t="s">
        <v>6</v>
      </c>
      <c r="J48" s="15">
        <v>2</v>
      </c>
      <c r="K48" s="46">
        <v>5.7</v>
      </c>
      <c r="L48" s="30">
        <f t="shared" si="0"/>
        <v>5.522222222222222</v>
      </c>
      <c r="M48" s="15">
        <v>2</v>
      </c>
      <c r="N48" s="32"/>
      <c r="O48" s="67">
        <v>1.5</v>
      </c>
      <c r="P48" s="15"/>
    </row>
    <row r="49" spans="1:16" ht="12.75">
      <c r="A49" s="14" t="s">
        <v>105</v>
      </c>
      <c r="B49" s="15" t="s">
        <v>2</v>
      </c>
      <c r="C49" s="16">
        <v>37201</v>
      </c>
      <c r="D49" s="48" t="s">
        <v>29</v>
      </c>
      <c r="E49" s="49" t="s">
        <v>30</v>
      </c>
      <c r="F49" s="15" t="s">
        <v>22</v>
      </c>
      <c r="G49" s="27">
        <v>5.3</v>
      </c>
      <c r="H49" s="15">
        <v>2</v>
      </c>
      <c r="I49" s="11" t="s">
        <v>6</v>
      </c>
      <c r="J49" s="15">
        <v>0.5</v>
      </c>
      <c r="K49" s="46">
        <v>5.7</v>
      </c>
      <c r="L49" s="30">
        <f t="shared" si="0"/>
        <v>5.62</v>
      </c>
      <c r="M49" s="15">
        <v>2</v>
      </c>
      <c r="N49" s="32"/>
      <c r="O49" s="67">
        <v>1.5</v>
      </c>
      <c r="P49" s="15"/>
    </row>
    <row r="50" spans="1:16" ht="12.75">
      <c r="A50" s="14" t="s">
        <v>105</v>
      </c>
      <c r="B50" s="15" t="s">
        <v>2</v>
      </c>
      <c r="C50" s="16">
        <v>37201</v>
      </c>
      <c r="D50" s="48" t="s">
        <v>29</v>
      </c>
      <c r="E50" s="49" t="s">
        <v>30</v>
      </c>
      <c r="F50" s="15" t="s">
        <v>22</v>
      </c>
      <c r="G50" s="27">
        <v>5.4</v>
      </c>
      <c r="H50" s="15">
        <v>2</v>
      </c>
      <c r="I50" s="11" t="s">
        <v>6</v>
      </c>
      <c r="J50" s="15">
        <v>0.75</v>
      </c>
      <c r="K50" s="46">
        <v>5.7</v>
      </c>
      <c r="L50" s="30">
        <f t="shared" si="0"/>
        <v>5.618181818181818</v>
      </c>
      <c r="M50" s="15">
        <v>2</v>
      </c>
      <c r="N50" s="51">
        <v>5.6</v>
      </c>
      <c r="O50" s="67">
        <v>1.5</v>
      </c>
      <c r="P50" s="15"/>
    </row>
    <row r="51" spans="1:16" ht="12.75">
      <c r="A51" s="14" t="s">
        <v>105</v>
      </c>
      <c r="B51" s="15" t="s">
        <v>2</v>
      </c>
      <c r="C51" s="16">
        <v>37201</v>
      </c>
      <c r="D51" s="48" t="s">
        <v>29</v>
      </c>
      <c r="E51" s="49" t="s">
        <v>30</v>
      </c>
      <c r="F51" s="15" t="s">
        <v>22</v>
      </c>
      <c r="G51" s="27">
        <v>5.4</v>
      </c>
      <c r="H51" s="15">
        <v>2</v>
      </c>
      <c r="I51" s="11" t="s">
        <v>6</v>
      </c>
      <c r="J51" s="15">
        <v>6</v>
      </c>
      <c r="K51" s="46">
        <v>6.3</v>
      </c>
      <c r="L51" s="30">
        <f t="shared" si="0"/>
        <v>5.625</v>
      </c>
      <c r="M51" s="15">
        <v>2</v>
      </c>
      <c r="N51" s="32">
        <f>SUM(L47:L51)/5</f>
        <v>5.590414141414142</v>
      </c>
      <c r="O51" s="67">
        <v>1.5</v>
      </c>
      <c r="P51" s="15"/>
    </row>
    <row r="52" spans="1:16" ht="12.75">
      <c r="A52" s="14"/>
      <c r="B52" s="15"/>
      <c r="C52" s="16"/>
      <c r="D52" s="49"/>
      <c r="E52" s="49"/>
      <c r="F52" s="15"/>
      <c r="G52" s="27"/>
      <c r="H52" s="15"/>
      <c r="I52" s="11" t="s">
        <v>6</v>
      </c>
      <c r="J52" s="15"/>
      <c r="K52" s="46"/>
      <c r="L52" s="30" t="e">
        <f t="shared" si="0"/>
        <v>#DIV/0!</v>
      </c>
      <c r="M52" s="15"/>
      <c r="N52" s="32"/>
      <c r="O52" s="67"/>
      <c r="P52" s="15"/>
    </row>
    <row r="53" spans="1:16" ht="12.75">
      <c r="A53" s="14" t="s">
        <v>105</v>
      </c>
      <c r="B53" s="15" t="s">
        <v>2</v>
      </c>
      <c r="C53" s="16">
        <v>37202</v>
      </c>
      <c r="D53" s="57" t="s">
        <v>31</v>
      </c>
      <c r="E53" s="50" t="s">
        <v>32</v>
      </c>
      <c r="F53" s="15" t="s">
        <v>22</v>
      </c>
      <c r="G53" s="27">
        <v>5.3</v>
      </c>
      <c r="H53" s="15">
        <v>2.5</v>
      </c>
      <c r="I53" s="11" t="s">
        <v>6</v>
      </c>
      <c r="J53" s="15">
        <v>2</v>
      </c>
      <c r="K53" s="46">
        <v>5.7</v>
      </c>
      <c r="L53" s="30">
        <f t="shared" si="0"/>
        <v>5.522222222222222</v>
      </c>
      <c r="M53" s="15">
        <v>1.5</v>
      </c>
      <c r="N53" s="51">
        <v>5.5</v>
      </c>
      <c r="O53" s="67">
        <v>1.9</v>
      </c>
      <c r="P53" s="15"/>
    </row>
    <row r="54" spans="1:16" ht="12.75">
      <c r="A54" s="14" t="s">
        <v>105</v>
      </c>
      <c r="B54" s="15" t="s">
        <v>2</v>
      </c>
      <c r="C54" s="16">
        <v>37202</v>
      </c>
      <c r="D54" s="57" t="s">
        <v>31</v>
      </c>
      <c r="E54" s="50" t="s">
        <v>32</v>
      </c>
      <c r="F54" s="15" t="s">
        <v>22</v>
      </c>
      <c r="G54" s="27">
        <v>5.4</v>
      </c>
      <c r="H54" s="15">
        <v>1</v>
      </c>
      <c r="I54" s="11" t="s">
        <v>6</v>
      </c>
      <c r="J54" s="15">
        <v>2</v>
      </c>
      <c r="K54" s="46">
        <v>5.7</v>
      </c>
      <c r="L54" s="30">
        <f t="shared" si="0"/>
        <v>5.5</v>
      </c>
      <c r="M54" s="15">
        <v>1.5</v>
      </c>
      <c r="N54" s="32">
        <f>SUM(L53:L54)/2</f>
        <v>5.511111111111111</v>
      </c>
      <c r="O54" s="67">
        <v>1.9</v>
      </c>
      <c r="P54" s="15"/>
    </row>
    <row r="55" spans="1:16" ht="12.75">
      <c r="A55" s="14"/>
      <c r="B55" s="15"/>
      <c r="C55" s="16"/>
      <c r="D55" s="49"/>
      <c r="E55" s="49"/>
      <c r="F55" s="15"/>
      <c r="G55" s="27"/>
      <c r="H55" s="15"/>
      <c r="I55" s="11" t="s">
        <v>6</v>
      </c>
      <c r="J55" s="15"/>
      <c r="K55" s="46"/>
      <c r="L55" s="30" t="e">
        <f t="shared" si="0"/>
        <v>#DIV/0!</v>
      </c>
      <c r="M55" s="15"/>
      <c r="N55" s="32"/>
      <c r="O55" s="67"/>
      <c r="P55" s="15"/>
    </row>
    <row r="56" spans="1:16" ht="12.75">
      <c r="A56" s="14" t="s">
        <v>105</v>
      </c>
      <c r="B56" s="15" t="s">
        <v>2</v>
      </c>
      <c r="C56" s="16">
        <v>37204</v>
      </c>
      <c r="D56" s="48" t="s">
        <v>33</v>
      </c>
      <c r="E56" s="49" t="s">
        <v>34</v>
      </c>
      <c r="F56" s="15" t="s">
        <v>22</v>
      </c>
      <c r="G56" s="27">
        <v>5.3</v>
      </c>
      <c r="H56" s="15">
        <v>1</v>
      </c>
      <c r="I56" s="11" t="s">
        <v>6</v>
      </c>
      <c r="J56" s="15">
        <v>1</v>
      </c>
      <c r="K56" s="46">
        <v>5.7</v>
      </c>
      <c r="L56" s="30">
        <f t="shared" si="0"/>
        <v>5.5</v>
      </c>
      <c r="M56" s="15">
        <v>1.5</v>
      </c>
      <c r="N56" s="51">
        <v>5.5</v>
      </c>
      <c r="O56" s="67">
        <v>1.8</v>
      </c>
      <c r="P56" s="15"/>
    </row>
    <row r="57" spans="1:16" ht="12.75">
      <c r="A57" s="14" t="s">
        <v>105</v>
      </c>
      <c r="B57" s="15" t="s">
        <v>2</v>
      </c>
      <c r="C57" s="16">
        <v>37204</v>
      </c>
      <c r="D57" s="48" t="s">
        <v>33</v>
      </c>
      <c r="E57" s="49" t="s">
        <v>34</v>
      </c>
      <c r="F57" s="15" t="s">
        <v>22</v>
      </c>
      <c r="G57" s="27">
        <v>5.4</v>
      </c>
      <c r="H57" s="15">
        <v>0.5</v>
      </c>
      <c r="I57" s="11" t="s">
        <v>6</v>
      </c>
      <c r="J57" s="15">
        <v>1</v>
      </c>
      <c r="K57" s="46">
        <v>5.7</v>
      </c>
      <c r="L57" s="30">
        <f t="shared" si="0"/>
        <v>5.5</v>
      </c>
      <c r="M57" s="15">
        <v>1.5</v>
      </c>
      <c r="N57" s="32">
        <f>SUM(L56:L57)/2</f>
        <v>5.5</v>
      </c>
      <c r="O57" s="67">
        <v>1.8</v>
      </c>
      <c r="P57" s="15"/>
    </row>
    <row r="58" spans="1:16" ht="12.75">
      <c r="A58" s="14"/>
      <c r="B58" s="15"/>
      <c r="C58" s="16"/>
      <c r="D58" s="49"/>
      <c r="E58" s="49"/>
      <c r="F58" s="15"/>
      <c r="G58" s="27"/>
      <c r="H58" s="15"/>
      <c r="I58" s="11" t="s">
        <v>6</v>
      </c>
      <c r="J58" s="15"/>
      <c r="K58" s="46"/>
      <c r="L58" s="30" t="e">
        <f t="shared" si="0"/>
        <v>#DIV/0!</v>
      </c>
      <c r="M58" s="15"/>
      <c r="N58" s="32"/>
      <c r="O58" s="67"/>
      <c r="P58" s="15"/>
    </row>
    <row r="59" spans="1:16" ht="12.75">
      <c r="A59" s="14" t="s">
        <v>105</v>
      </c>
      <c r="B59" s="15" t="s">
        <v>2</v>
      </c>
      <c r="C59" s="16">
        <v>37208</v>
      </c>
      <c r="D59" s="57" t="s">
        <v>31</v>
      </c>
      <c r="E59" s="50" t="s">
        <v>32</v>
      </c>
      <c r="F59" s="15" t="s">
        <v>36</v>
      </c>
      <c r="G59" s="27">
        <v>5.3</v>
      </c>
      <c r="H59" s="15">
        <v>0.5</v>
      </c>
      <c r="I59" s="11" t="s">
        <v>6</v>
      </c>
      <c r="J59" s="15">
        <v>1</v>
      </c>
      <c r="K59" s="46">
        <v>5.4</v>
      </c>
      <c r="L59" s="30">
        <f t="shared" si="0"/>
        <v>5.333333333333333</v>
      </c>
      <c r="M59" s="15">
        <v>1.5</v>
      </c>
      <c r="N59" s="51"/>
      <c r="O59" s="67">
        <v>1.9</v>
      </c>
      <c r="P59" s="15"/>
    </row>
    <row r="60" spans="1:16" ht="12.75">
      <c r="A60" s="14" t="s">
        <v>105</v>
      </c>
      <c r="B60" s="15" t="s">
        <v>2</v>
      </c>
      <c r="C60" s="16">
        <v>37208</v>
      </c>
      <c r="D60" s="57" t="s">
        <v>31</v>
      </c>
      <c r="E60" s="50" t="s">
        <v>32</v>
      </c>
      <c r="F60" s="15" t="s">
        <v>36</v>
      </c>
      <c r="G60" s="27">
        <v>5.3</v>
      </c>
      <c r="H60" s="15">
        <v>0.5</v>
      </c>
      <c r="I60" s="11" t="s">
        <v>6</v>
      </c>
      <c r="J60" s="15">
        <v>4</v>
      </c>
      <c r="K60" s="46">
        <v>5.7</v>
      </c>
      <c r="L60" s="30">
        <f t="shared" si="0"/>
        <v>5.344444444444444</v>
      </c>
      <c r="M60" s="15">
        <v>1.5</v>
      </c>
      <c r="N60" s="32"/>
      <c r="O60" s="67">
        <v>1.9</v>
      </c>
      <c r="P60" s="15"/>
    </row>
    <row r="61" spans="1:16" ht="12.75">
      <c r="A61" s="14" t="s">
        <v>105</v>
      </c>
      <c r="B61" s="15" t="s">
        <v>2</v>
      </c>
      <c r="C61" s="16">
        <v>37208</v>
      </c>
      <c r="D61" s="57" t="s">
        <v>31</v>
      </c>
      <c r="E61" s="50" t="s">
        <v>32</v>
      </c>
      <c r="F61" s="15" t="s">
        <v>36</v>
      </c>
      <c r="G61" s="27">
        <v>5.1</v>
      </c>
      <c r="H61" s="15">
        <v>2.75</v>
      </c>
      <c r="I61" s="11" t="s">
        <v>6</v>
      </c>
      <c r="J61" s="15">
        <v>4</v>
      </c>
      <c r="K61" s="46">
        <v>5.7</v>
      </c>
      <c r="L61" s="30">
        <f t="shared" si="0"/>
        <v>5.344444444444444</v>
      </c>
      <c r="M61" s="15">
        <v>1.5</v>
      </c>
      <c r="N61" s="32"/>
      <c r="O61" s="67">
        <v>1.9</v>
      </c>
      <c r="P61" s="15"/>
    </row>
    <row r="62" spans="1:16" ht="12.75">
      <c r="A62" s="14" t="s">
        <v>105</v>
      </c>
      <c r="B62" s="15" t="s">
        <v>2</v>
      </c>
      <c r="C62" s="16">
        <v>37208</v>
      </c>
      <c r="D62" s="57" t="s">
        <v>31</v>
      </c>
      <c r="E62" s="50" t="s">
        <v>32</v>
      </c>
      <c r="F62" s="15" t="s">
        <v>36</v>
      </c>
      <c r="G62" s="27">
        <v>5.1</v>
      </c>
      <c r="H62" s="15">
        <v>2.75</v>
      </c>
      <c r="I62" s="11" t="s">
        <v>6</v>
      </c>
      <c r="J62" s="15">
        <v>1</v>
      </c>
      <c r="K62" s="46">
        <v>5.4</v>
      </c>
      <c r="L62" s="30">
        <f t="shared" si="0"/>
        <v>5.32</v>
      </c>
      <c r="M62" s="15">
        <v>1.5</v>
      </c>
      <c r="N62" s="32"/>
      <c r="O62" s="67">
        <v>1.9</v>
      </c>
      <c r="P62" s="15"/>
    </row>
    <row r="63" spans="1:16" ht="12.75">
      <c r="A63" s="14" t="s">
        <v>105</v>
      </c>
      <c r="B63" s="15" t="s">
        <v>2</v>
      </c>
      <c r="C63" s="16">
        <v>37208</v>
      </c>
      <c r="D63" s="57" t="s">
        <v>31</v>
      </c>
      <c r="E63" s="50" t="s">
        <v>32</v>
      </c>
      <c r="F63" s="15" t="s">
        <v>36</v>
      </c>
      <c r="G63" s="27">
        <v>5</v>
      </c>
      <c r="H63" s="15">
        <v>4</v>
      </c>
      <c r="I63" s="11" t="s">
        <v>6</v>
      </c>
      <c r="J63" s="15">
        <v>1</v>
      </c>
      <c r="K63" s="46">
        <v>5.4</v>
      </c>
      <c r="L63" s="30">
        <f t="shared" si="0"/>
        <v>5.32</v>
      </c>
      <c r="M63" s="15">
        <v>1.5</v>
      </c>
      <c r="N63" s="51">
        <v>5.3</v>
      </c>
      <c r="O63" s="67">
        <v>1.9</v>
      </c>
      <c r="P63" s="15"/>
    </row>
    <row r="64" spans="1:16" ht="12.75">
      <c r="A64" s="14" t="s">
        <v>105</v>
      </c>
      <c r="B64" s="15" t="s">
        <v>2</v>
      </c>
      <c r="C64" s="16">
        <v>37208</v>
      </c>
      <c r="D64" s="57" t="s">
        <v>31</v>
      </c>
      <c r="E64" s="50" t="s">
        <v>32</v>
      </c>
      <c r="F64" s="15" t="s">
        <v>36</v>
      </c>
      <c r="G64" s="27">
        <v>5</v>
      </c>
      <c r="H64" s="15">
        <v>4</v>
      </c>
      <c r="I64" s="11" t="s">
        <v>6</v>
      </c>
      <c r="J64" s="15">
        <v>4</v>
      </c>
      <c r="K64" s="46">
        <v>5.7</v>
      </c>
      <c r="L64" s="30">
        <f t="shared" si="0"/>
        <v>5.35</v>
      </c>
      <c r="M64" s="15">
        <v>1.5</v>
      </c>
      <c r="N64" s="32">
        <f>SUM(L59:L64)/6</f>
        <v>5.33537037037037</v>
      </c>
      <c r="O64" s="67">
        <v>1.9</v>
      </c>
      <c r="P64" s="15"/>
    </row>
    <row r="65" spans="1:16" ht="12.75">
      <c r="A65" s="14"/>
      <c r="B65" s="15"/>
      <c r="C65" s="16"/>
      <c r="D65" s="49"/>
      <c r="E65" s="49"/>
      <c r="F65" s="15"/>
      <c r="G65" s="27"/>
      <c r="H65" s="15"/>
      <c r="I65" s="11" t="s">
        <v>6</v>
      </c>
      <c r="J65" s="15"/>
      <c r="K65" s="46"/>
      <c r="L65" s="30" t="e">
        <f t="shared" si="0"/>
        <v>#DIV/0!</v>
      </c>
      <c r="M65" s="15"/>
      <c r="N65" s="32"/>
      <c r="O65" s="67"/>
      <c r="P65" s="15"/>
    </row>
    <row r="66" spans="1:16" ht="12.75">
      <c r="A66" s="14" t="s">
        <v>105</v>
      </c>
      <c r="B66" s="15" t="s">
        <v>2</v>
      </c>
      <c r="C66" s="16">
        <v>37213</v>
      </c>
      <c r="D66" s="48" t="s">
        <v>37</v>
      </c>
      <c r="E66" s="49" t="s">
        <v>29</v>
      </c>
      <c r="F66" s="15" t="s">
        <v>36</v>
      </c>
      <c r="G66" s="27">
        <v>5.1</v>
      </c>
      <c r="H66" s="15">
        <v>2</v>
      </c>
      <c r="I66" s="11" t="s">
        <v>6</v>
      </c>
      <c r="J66" s="15">
        <v>3.75</v>
      </c>
      <c r="K66" s="46">
        <v>5.7</v>
      </c>
      <c r="L66" s="30">
        <f t="shared" si="0"/>
        <v>5.308695652173913</v>
      </c>
      <c r="M66" s="15">
        <v>1.5</v>
      </c>
      <c r="N66" s="51"/>
      <c r="O66" s="67">
        <v>1.4</v>
      </c>
      <c r="P66" s="15" t="s">
        <v>109</v>
      </c>
    </row>
    <row r="67" spans="1:16" ht="12.75">
      <c r="A67" s="14" t="s">
        <v>105</v>
      </c>
      <c r="B67" s="15" t="s">
        <v>2</v>
      </c>
      <c r="C67" s="16">
        <v>37213</v>
      </c>
      <c r="D67" s="48" t="s">
        <v>37</v>
      </c>
      <c r="E67" s="49" t="s">
        <v>29</v>
      </c>
      <c r="F67" s="15" t="s">
        <v>36</v>
      </c>
      <c r="G67" s="27">
        <v>5.3</v>
      </c>
      <c r="H67" s="15">
        <v>0.3</v>
      </c>
      <c r="I67" s="11" t="s">
        <v>6</v>
      </c>
      <c r="J67" s="15">
        <v>1.5</v>
      </c>
      <c r="K67" s="46">
        <v>5.4</v>
      </c>
      <c r="L67" s="30">
        <f t="shared" si="0"/>
        <v>5.316666666666666</v>
      </c>
      <c r="M67" s="15">
        <v>1.5</v>
      </c>
      <c r="N67" s="32"/>
      <c r="O67" s="67">
        <v>1.4</v>
      </c>
      <c r="P67" s="15"/>
    </row>
    <row r="68" spans="1:16" ht="12.75">
      <c r="A68" s="14" t="s">
        <v>105</v>
      </c>
      <c r="B68" s="15" t="s">
        <v>2</v>
      </c>
      <c r="C68" s="16">
        <v>37213</v>
      </c>
      <c r="D68" s="48" t="s">
        <v>37</v>
      </c>
      <c r="E68" s="49" t="s">
        <v>29</v>
      </c>
      <c r="F68" s="15" t="s">
        <v>36</v>
      </c>
      <c r="G68" s="27">
        <v>5.1</v>
      </c>
      <c r="H68" s="15">
        <v>3</v>
      </c>
      <c r="I68" s="11" t="s">
        <v>6</v>
      </c>
      <c r="J68" s="15">
        <v>2</v>
      </c>
      <c r="K68" s="46">
        <v>5.4</v>
      </c>
      <c r="L68" s="30">
        <f t="shared" si="0"/>
        <v>5.28</v>
      </c>
      <c r="M68" s="15">
        <v>1.5</v>
      </c>
      <c r="N68" s="32"/>
      <c r="O68" s="67">
        <v>1.4</v>
      </c>
      <c r="P68" s="15"/>
    </row>
    <row r="69" spans="1:16" ht="12.75">
      <c r="A69" s="14" t="s">
        <v>105</v>
      </c>
      <c r="B69" s="15" t="s">
        <v>2</v>
      </c>
      <c r="C69" s="16">
        <v>37213</v>
      </c>
      <c r="D69" s="48" t="s">
        <v>37</v>
      </c>
      <c r="E69" s="49" t="s">
        <v>29</v>
      </c>
      <c r="F69" s="15" t="s">
        <v>36</v>
      </c>
      <c r="G69" s="27">
        <v>5.1</v>
      </c>
      <c r="H69" s="15">
        <v>3</v>
      </c>
      <c r="I69" s="11" t="s">
        <v>6</v>
      </c>
      <c r="J69" s="15">
        <v>3.75</v>
      </c>
      <c r="K69" s="46">
        <v>5.7</v>
      </c>
      <c r="L69" s="30">
        <f t="shared" si="0"/>
        <v>5.366666666666666</v>
      </c>
      <c r="M69" s="15">
        <v>1.5</v>
      </c>
      <c r="N69" s="51">
        <v>5.3</v>
      </c>
      <c r="O69" s="67">
        <v>1.4</v>
      </c>
      <c r="P69" s="15"/>
    </row>
    <row r="70" spans="1:16" ht="12.75">
      <c r="A70" s="14" t="s">
        <v>105</v>
      </c>
      <c r="B70" s="15" t="s">
        <v>2</v>
      </c>
      <c r="C70" s="16">
        <v>37213</v>
      </c>
      <c r="D70" s="48" t="s">
        <v>37</v>
      </c>
      <c r="E70" s="49" t="s">
        <v>29</v>
      </c>
      <c r="F70" s="15" t="s">
        <v>36</v>
      </c>
      <c r="G70" s="27">
        <v>5.1</v>
      </c>
      <c r="H70" s="15">
        <v>3</v>
      </c>
      <c r="I70" s="11" t="s">
        <v>6</v>
      </c>
      <c r="J70" s="15">
        <v>1.5</v>
      </c>
      <c r="K70" s="46">
        <v>5.4</v>
      </c>
      <c r="L70" s="30">
        <f t="shared" si="0"/>
        <v>5.3</v>
      </c>
      <c r="M70" s="15">
        <v>1.5</v>
      </c>
      <c r="N70" s="32">
        <f>SUM(L66:L70)/5</f>
        <v>5.31440579710145</v>
      </c>
      <c r="O70" s="67">
        <v>1.4</v>
      </c>
      <c r="P70" s="15"/>
    </row>
    <row r="71" spans="1:16" ht="12.75">
      <c r="A71" s="14"/>
      <c r="B71" s="15"/>
      <c r="C71" s="16"/>
      <c r="D71" s="49"/>
      <c r="E71" s="49"/>
      <c r="F71" s="15"/>
      <c r="G71" s="27"/>
      <c r="H71" s="15"/>
      <c r="I71" s="11" t="s">
        <v>6</v>
      </c>
      <c r="J71" s="15"/>
      <c r="K71" s="46"/>
      <c r="L71" s="30" t="e">
        <f t="shared" si="0"/>
        <v>#DIV/0!</v>
      </c>
      <c r="M71" s="15"/>
      <c r="N71" s="32"/>
      <c r="O71" s="67"/>
      <c r="P71" s="15"/>
    </row>
    <row r="72" spans="1:16" ht="12.75">
      <c r="A72" s="14" t="s">
        <v>105</v>
      </c>
      <c r="B72" s="15" t="s">
        <v>2</v>
      </c>
      <c r="C72" s="16">
        <v>37214</v>
      </c>
      <c r="D72" s="57" t="s">
        <v>38</v>
      </c>
      <c r="E72" s="50" t="s">
        <v>39</v>
      </c>
      <c r="F72" s="15" t="s">
        <v>36</v>
      </c>
      <c r="G72" s="27">
        <v>5.1</v>
      </c>
      <c r="H72" s="15">
        <v>3</v>
      </c>
      <c r="I72" s="11" t="s">
        <v>6</v>
      </c>
      <c r="J72" s="15">
        <v>1</v>
      </c>
      <c r="K72" s="46">
        <v>5.4</v>
      </c>
      <c r="L72" s="30">
        <f t="shared" si="0"/>
        <v>5.325</v>
      </c>
      <c r="M72" s="15">
        <v>1.5</v>
      </c>
      <c r="N72" s="51"/>
      <c r="O72" s="67">
        <v>1.3</v>
      </c>
      <c r="P72" s="15" t="s">
        <v>109</v>
      </c>
    </row>
    <row r="73" spans="1:16" ht="12.75">
      <c r="A73" s="14" t="s">
        <v>105</v>
      </c>
      <c r="B73" s="15" t="s">
        <v>2</v>
      </c>
      <c r="C73" s="16">
        <v>37214</v>
      </c>
      <c r="D73" s="57" t="s">
        <v>38</v>
      </c>
      <c r="E73" s="50" t="s">
        <v>39</v>
      </c>
      <c r="F73" s="15" t="s">
        <v>36</v>
      </c>
      <c r="G73" s="27">
        <v>5.1</v>
      </c>
      <c r="H73" s="15">
        <v>3.25</v>
      </c>
      <c r="I73" s="11" t="s">
        <v>6</v>
      </c>
      <c r="J73" s="15">
        <v>4</v>
      </c>
      <c r="K73" s="46">
        <v>5.7</v>
      </c>
      <c r="L73" s="30">
        <f t="shared" si="0"/>
        <v>5.368965517241379</v>
      </c>
      <c r="M73" s="15">
        <v>1.5</v>
      </c>
      <c r="N73" s="32"/>
      <c r="O73" s="67">
        <v>1.3</v>
      </c>
      <c r="P73" s="15"/>
    </row>
    <row r="74" spans="1:16" ht="12.75">
      <c r="A74" s="14" t="s">
        <v>105</v>
      </c>
      <c r="B74" s="15" t="s">
        <v>2</v>
      </c>
      <c r="C74" s="16">
        <v>37214</v>
      </c>
      <c r="D74" s="57" t="s">
        <v>38</v>
      </c>
      <c r="E74" s="50" t="s">
        <v>39</v>
      </c>
      <c r="F74" s="15" t="s">
        <v>36</v>
      </c>
      <c r="G74" s="27">
        <v>5.3</v>
      </c>
      <c r="H74" s="15">
        <v>0.5</v>
      </c>
      <c r="I74" s="11" t="s">
        <v>6</v>
      </c>
      <c r="J74" s="15">
        <v>0.75</v>
      </c>
      <c r="K74" s="46">
        <v>5.4</v>
      </c>
      <c r="L74" s="30">
        <f t="shared" si="0"/>
        <v>5.34</v>
      </c>
      <c r="M74" s="15">
        <v>1.5</v>
      </c>
      <c r="N74" s="32"/>
      <c r="O74" s="67">
        <v>1.3</v>
      </c>
      <c r="P74" s="15"/>
    </row>
    <row r="75" spans="1:16" ht="12.75">
      <c r="A75" s="14" t="s">
        <v>105</v>
      </c>
      <c r="B75" s="15" t="s">
        <v>2</v>
      </c>
      <c r="C75" s="16">
        <v>37214</v>
      </c>
      <c r="D75" s="57" t="s">
        <v>38</v>
      </c>
      <c r="E75" s="50" t="s">
        <v>39</v>
      </c>
      <c r="F75" s="15" t="s">
        <v>36</v>
      </c>
      <c r="G75" s="27">
        <v>5.3</v>
      </c>
      <c r="H75" s="15">
        <v>0.5</v>
      </c>
      <c r="I75" s="11" t="s">
        <v>6</v>
      </c>
      <c r="J75" s="15">
        <v>4</v>
      </c>
      <c r="K75" s="46">
        <v>5.7</v>
      </c>
      <c r="L75" s="30">
        <f t="shared" si="0"/>
        <v>5.344444444444444</v>
      </c>
      <c r="M75" s="15">
        <v>1.5</v>
      </c>
      <c r="N75" s="32"/>
      <c r="O75" s="67">
        <v>1.3</v>
      </c>
      <c r="P75" s="15"/>
    </row>
    <row r="76" spans="1:16" ht="12.75">
      <c r="A76" s="14" t="s">
        <v>105</v>
      </c>
      <c r="B76" s="15" t="s">
        <v>2</v>
      </c>
      <c r="C76" s="16">
        <v>37214</v>
      </c>
      <c r="D76" s="57" t="s">
        <v>38</v>
      </c>
      <c r="E76" s="50" t="s">
        <v>39</v>
      </c>
      <c r="F76" s="15" t="s">
        <v>36</v>
      </c>
      <c r="G76" s="27">
        <v>5.1</v>
      </c>
      <c r="H76" s="15">
        <v>4</v>
      </c>
      <c r="I76" s="11" t="s">
        <v>6</v>
      </c>
      <c r="J76" s="15">
        <v>1</v>
      </c>
      <c r="K76" s="46">
        <v>5.4</v>
      </c>
      <c r="L76" s="30">
        <f t="shared" si="0"/>
        <v>5.34</v>
      </c>
      <c r="M76" s="15">
        <v>1.5</v>
      </c>
      <c r="N76" s="51">
        <v>5.4</v>
      </c>
      <c r="O76" s="67">
        <v>1.3</v>
      </c>
      <c r="P76" s="15"/>
    </row>
    <row r="77" spans="1:16" ht="12.75">
      <c r="A77" s="14" t="s">
        <v>105</v>
      </c>
      <c r="B77" s="15" t="s">
        <v>2</v>
      </c>
      <c r="C77" s="16">
        <v>37214</v>
      </c>
      <c r="D77" s="57" t="s">
        <v>38</v>
      </c>
      <c r="E77" s="50" t="s">
        <v>39</v>
      </c>
      <c r="F77" s="15" t="s">
        <v>36</v>
      </c>
      <c r="G77" s="27">
        <v>5.1</v>
      </c>
      <c r="H77" s="15">
        <v>4</v>
      </c>
      <c r="I77" s="11" t="s">
        <v>6</v>
      </c>
      <c r="J77" s="15">
        <v>4</v>
      </c>
      <c r="K77" s="46">
        <v>5.7</v>
      </c>
      <c r="L77" s="30">
        <f aca="true" t="shared" si="1" ref="L77:L92">SUM(G77)+H77/(H77+J77)*(K77-G77)</f>
        <v>5.4</v>
      </c>
      <c r="M77" s="15">
        <v>1.5</v>
      </c>
      <c r="N77" s="32">
        <f>SUM(L72:L77)/6</f>
        <v>5.3530683269476365</v>
      </c>
      <c r="O77" s="67">
        <v>1.3</v>
      </c>
      <c r="P77" s="15"/>
    </row>
    <row r="78" spans="1:16" ht="12.75">
      <c r="A78" s="14"/>
      <c r="B78" s="15"/>
      <c r="C78" s="16"/>
      <c r="D78" s="49"/>
      <c r="E78" s="49"/>
      <c r="F78" s="15"/>
      <c r="G78" s="27"/>
      <c r="H78" s="15"/>
      <c r="I78" s="11" t="s">
        <v>6</v>
      </c>
      <c r="J78" s="15"/>
      <c r="K78" s="46"/>
      <c r="L78" s="30" t="e">
        <f t="shared" si="1"/>
        <v>#DIV/0!</v>
      </c>
      <c r="M78" s="15"/>
      <c r="N78" s="32"/>
      <c r="O78" s="67"/>
      <c r="P78" s="15"/>
    </row>
    <row r="79" spans="1:16" ht="12.75">
      <c r="A79" s="14" t="s">
        <v>105</v>
      </c>
      <c r="B79" s="15" t="s">
        <v>2</v>
      </c>
      <c r="C79" s="16">
        <v>37215</v>
      </c>
      <c r="D79" s="57" t="s">
        <v>42</v>
      </c>
      <c r="E79" s="50" t="s">
        <v>17</v>
      </c>
      <c r="F79" s="15" t="s">
        <v>36</v>
      </c>
      <c r="G79" s="27">
        <v>5.1</v>
      </c>
      <c r="H79" s="15">
        <v>3</v>
      </c>
      <c r="I79" s="11" t="s">
        <v>6</v>
      </c>
      <c r="J79" s="15">
        <v>4</v>
      </c>
      <c r="K79" s="46">
        <v>5.7</v>
      </c>
      <c r="L79" s="30">
        <f t="shared" si="1"/>
        <v>5.357142857142857</v>
      </c>
      <c r="M79" s="15">
        <v>1.5</v>
      </c>
      <c r="N79" s="51"/>
      <c r="O79" s="67">
        <v>1.4</v>
      </c>
      <c r="P79" s="15"/>
    </row>
    <row r="80" spans="1:16" ht="12.75">
      <c r="A80" s="14" t="s">
        <v>105</v>
      </c>
      <c r="B80" s="15" t="s">
        <v>2</v>
      </c>
      <c r="C80" s="16">
        <v>37215</v>
      </c>
      <c r="D80" s="57" t="s">
        <v>42</v>
      </c>
      <c r="E80" s="50" t="s">
        <v>17</v>
      </c>
      <c r="F80" s="15" t="s">
        <v>36</v>
      </c>
      <c r="G80" s="27">
        <v>5.1</v>
      </c>
      <c r="H80" s="15">
        <v>3</v>
      </c>
      <c r="I80" s="11" t="s">
        <v>6</v>
      </c>
      <c r="J80" s="15">
        <v>0.5</v>
      </c>
      <c r="K80" s="46">
        <v>5.4</v>
      </c>
      <c r="L80" s="30">
        <f t="shared" si="1"/>
        <v>5.357142857142858</v>
      </c>
      <c r="M80" s="15">
        <v>1.5</v>
      </c>
      <c r="N80" s="32"/>
      <c r="O80" s="67">
        <v>1.4</v>
      </c>
      <c r="P80" s="15"/>
    </row>
    <row r="81" spans="1:16" ht="12.75">
      <c r="A81" s="14" t="s">
        <v>105</v>
      </c>
      <c r="B81" s="15" t="s">
        <v>2</v>
      </c>
      <c r="C81" s="16">
        <v>37215</v>
      </c>
      <c r="D81" s="57" t="s">
        <v>42</v>
      </c>
      <c r="E81" s="50" t="s">
        <v>17</v>
      </c>
      <c r="F81" s="15" t="s">
        <v>36</v>
      </c>
      <c r="G81" s="27">
        <v>5.3</v>
      </c>
      <c r="H81" s="15">
        <v>0.3</v>
      </c>
      <c r="I81" s="11" t="s">
        <v>6</v>
      </c>
      <c r="J81" s="15">
        <v>4</v>
      </c>
      <c r="K81" s="46">
        <v>5.7</v>
      </c>
      <c r="L81" s="30">
        <f t="shared" si="1"/>
        <v>5.327906976744186</v>
      </c>
      <c r="M81" s="15">
        <v>1.5</v>
      </c>
      <c r="N81" s="51">
        <v>5.4</v>
      </c>
      <c r="O81" s="67">
        <v>1.4</v>
      </c>
      <c r="P81" s="15"/>
    </row>
    <row r="82" spans="1:16" ht="12.75">
      <c r="A82" s="14" t="s">
        <v>105</v>
      </c>
      <c r="B82" s="15" t="s">
        <v>2</v>
      </c>
      <c r="C82" s="16">
        <v>37215</v>
      </c>
      <c r="D82" s="57" t="s">
        <v>42</v>
      </c>
      <c r="E82" s="50" t="s">
        <v>17</v>
      </c>
      <c r="F82" s="15" t="s">
        <v>36</v>
      </c>
      <c r="G82" s="27">
        <v>5.1</v>
      </c>
      <c r="H82" s="15">
        <v>3.5</v>
      </c>
      <c r="I82" s="11" t="s">
        <v>6</v>
      </c>
      <c r="J82" s="15">
        <v>4</v>
      </c>
      <c r="K82" s="46">
        <v>5.7</v>
      </c>
      <c r="L82" s="30">
        <f t="shared" si="1"/>
        <v>5.38</v>
      </c>
      <c r="M82" s="15">
        <v>1.5</v>
      </c>
      <c r="N82" s="32">
        <f>SUM(L79:L82)/4</f>
        <v>5.355548172757475</v>
      </c>
      <c r="O82" s="67">
        <v>1.4</v>
      </c>
      <c r="P82" s="15"/>
    </row>
    <row r="83" spans="1:16" ht="12.75">
      <c r="A83" s="14"/>
      <c r="B83" s="15"/>
      <c r="C83" s="16"/>
      <c r="D83" s="49"/>
      <c r="E83" s="49"/>
      <c r="F83" s="15"/>
      <c r="G83" s="27"/>
      <c r="H83" s="15"/>
      <c r="I83" s="11" t="s">
        <v>6</v>
      </c>
      <c r="J83" s="15"/>
      <c r="K83" s="46"/>
      <c r="L83" s="30" t="e">
        <f t="shared" si="1"/>
        <v>#DIV/0!</v>
      </c>
      <c r="M83" s="15"/>
      <c r="N83" s="32"/>
      <c r="O83" s="67"/>
      <c r="P83" s="15"/>
    </row>
    <row r="84" spans="1:16" ht="12.75">
      <c r="A84" s="14" t="s">
        <v>105</v>
      </c>
      <c r="B84" s="15" t="s">
        <v>2</v>
      </c>
      <c r="C84" s="16">
        <v>37217</v>
      </c>
      <c r="D84" s="57" t="s">
        <v>43</v>
      </c>
      <c r="E84" s="50" t="s">
        <v>18</v>
      </c>
      <c r="F84" s="15" t="s">
        <v>36</v>
      </c>
      <c r="G84" s="27">
        <v>5.3</v>
      </c>
      <c r="H84" s="15">
        <v>0.3</v>
      </c>
      <c r="I84" s="11" t="s">
        <v>6</v>
      </c>
      <c r="J84" s="15">
        <v>4</v>
      </c>
      <c r="K84" s="46">
        <v>5.7</v>
      </c>
      <c r="L84" s="30">
        <f t="shared" si="1"/>
        <v>5.327906976744186</v>
      </c>
      <c r="M84" s="15">
        <v>1.5</v>
      </c>
      <c r="N84" s="51"/>
      <c r="O84" s="67">
        <v>2</v>
      </c>
      <c r="P84" s="15"/>
    </row>
    <row r="85" spans="1:16" ht="12.75">
      <c r="A85" s="14" t="s">
        <v>105</v>
      </c>
      <c r="B85" s="15" t="s">
        <v>2</v>
      </c>
      <c r="C85" s="16">
        <v>37217</v>
      </c>
      <c r="D85" s="57" t="s">
        <v>43</v>
      </c>
      <c r="E85" s="50" t="s">
        <v>18</v>
      </c>
      <c r="F85" s="15" t="s">
        <v>36</v>
      </c>
      <c r="G85" s="27">
        <v>5.3</v>
      </c>
      <c r="H85" s="15">
        <v>0.3</v>
      </c>
      <c r="I85" s="11" t="s">
        <v>6</v>
      </c>
      <c r="J85" s="15">
        <v>2</v>
      </c>
      <c r="K85" s="46">
        <v>5.4</v>
      </c>
      <c r="L85" s="30">
        <f t="shared" si="1"/>
        <v>5.3130434782608695</v>
      </c>
      <c r="M85" s="15">
        <v>1.5</v>
      </c>
      <c r="N85" s="32"/>
      <c r="O85" s="67">
        <v>2</v>
      </c>
      <c r="P85" s="15"/>
    </row>
    <row r="86" spans="1:16" ht="12.75">
      <c r="A86" s="14" t="s">
        <v>105</v>
      </c>
      <c r="B86" s="15" t="s">
        <v>2</v>
      </c>
      <c r="C86" s="16">
        <v>37217</v>
      </c>
      <c r="D86" s="57" t="s">
        <v>43</v>
      </c>
      <c r="E86" s="50" t="s">
        <v>18</v>
      </c>
      <c r="F86" s="15" t="s">
        <v>36</v>
      </c>
      <c r="G86" s="27">
        <v>5.1</v>
      </c>
      <c r="H86" s="15">
        <v>2</v>
      </c>
      <c r="I86" s="11" t="s">
        <v>6</v>
      </c>
      <c r="J86" s="15">
        <v>2</v>
      </c>
      <c r="K86" s="46">
        <v>5.4</v>
      </c>
      <c r="L86" s="30">
        <f t="shared" si="1"/>
        <v>5.25</v>
      </c>
      <c r="M86" s="15">
        <v>1.5</v>
      </c>
      <c r="N86" s="51">
        <v>5.3</v>
      </c>
      <c r="O86" s="67">
        <v>2</v>
      </c>
      <c r="P86" s="15"/>
    </row>
    <row r="87" spans="1:16" ht="12.75">
      <c r="A87" s="14" t="s">
        <v>105</v>
      </c>
      <c r="B87" s="15" t="s">
        <v>2</v>
      </c>
      <c r="C87" s="16">
        <v>37217</v>
      </c>
      <c r="D87" s="57" t="s">
        <v>43</v>
      </c>
      <c r="E87" s="50" t="s">
        <v>18</v>
      </c>
      <c r="F87" s="15" t="s">
        <v>36</v>
      </c>
      <c r="G87" s="27">
        <v>5.1</v>
      </c>
      <c r="H87" s="15">
        <v>2</v>
      </c>
      <c r="I87" s="11" t="s">
        <v>6</v>
      </c>
      <c r="J87" s="15">
        <v>4</v>
      </c>
      <c r="K87" s="46">
        <v>5.4</v>
      </c>
      <c r="L87" s="30">
        <f t="shared" si="1"/>
        <v>5.2</v>
      </c>
      <c r="M87" s="15">
        <v>1.5</v>
      </c>
      <c r="N87" s="32">
        <f>SUM(L84:L87)/4</f>
        <v>5.272737613751263</v>
      </c>
      <c r="O87" s="67">
        <v>2</v>
      </c>
      <c r="P87" s="15"/>
    </row>
    <row r="88" spans="1:16" ht="12.75">
      <c r="A88" s="14"/>
      <c r="B88" s="15"/>
      <c r="C88" s="16"/>
      <c r="D88" s="49"/>
      <c r="E88" s="49"/>
      <c r="F88" s="15"/>
      <c r="G88" s="27"/>
      <c r="H88" s="15"/>
      <c r="I88" s="11" t="s">
        <v>6</v>
      </c>
      <c r="J88" s="15"/>
      <c r="K88" s="46"/>
      <c r="L88" s="30" t="e">
        <f t="shared" si="1"/>
        <v>#DIV/0!</v>
      </c>
      <c r="M88" s="15"/>
      <c r="N88" s="32"/>
      <c r="O88" s="67"/>
      <c r="P88" s="15"/>
    </row>
    <row r="89" spans="1:16" ht="12.75">
      <c r="A89" s="14" t="s">
        <v>105</v>
      </c>
      <c r="B89" s="15" t="s">
        <v>44</v>
      </c>
      <c r="C89" s="16">
        <v>37218</v>
      </c>
      <c r="D89" s="57" t="s">
        <v>45</v>
      </c>
      <c r="E89" s="50" t="s">
        <v>46</v>
      </c>
      <c r="F89" s="15" t="s">
        <v>36</v>
      </c>
      <c r="G89" s="27">
        <v>5.3</v>
      </c>
      <c r="H89" s="15">
        <v>2</v>
      </c>
      <c r="I89" s="11" t="s">
        <v>6</v>
      </c>
      <c r="J89" s="15">
        <v>0.75</v>
      </c>
      <c r="K89" s="46">
        <v>5.7</v>
      </c>
      <c r="L89" s="30">
        <f t="shared" si="1"/>
        <v>5.590909090909091</v>
      </c>
      <c r="M89" s="15">
        <v>2</v>
      </c>
      <c r="N89" s="51">
        <v>5.6</v>
      </c>
      <c r="O89" s="67">
        <v>2.8</v>
      </c>
      <c r="P89" s="15"/>
    </row>
    <row r="90" spans="1:16" ht="12.75">
      <c r="A90" s="14" t="s">
        <v>105</v>
      </c>
      <c r="B90" s="15" t="s">
        <v>44</v>
      </c>
      <c r="C90" s="16">
        <v>37218</v>
      </c>
      <c r="D90" s="57" t="s">
        <v>45</v>
      </c>
      <c r="E90" s="50" t="s">
        <v>46</v>
      </c>
      <c r="F90" s="15" t="s">
        <v>36</v>
      </c>
      <c r="G90" s="27">
        <v>5.4</v>
      </c>
      <c r="H90" s="15">
        <v>1</v>
      </c>
      <c r="I90" s="11" t="s">
        <v>6</v>
      </c>
      <c r="J90" s="15">
        <v>0.75</v>
      </c>
      <c r="K90" s="46">
        <v>5.7</v>
      </c>
      <c r="L90" s="30">
        <f t="shared" si="1"/>
        <v>5.571428571428572</v>
      </c>
      <c r="M90" s="15">
        <v>2</v>
      </c>
      <c r="N90" s="32">
        <f>SUM(L89:L90)/2</f>
        <v>5.5811688311688314</v>
      </c>
      <c r="O90" s="67"/>
      <c r="P90" s="15"/>
    </row>
    <row r="91" spans="1:16" ht="12.75">
      <c r="A91" s="14"/>
      <c r="B91" s="15"/>
      <c r="C91" s="16"/>
      <c r="D91" s="49"/>
      <c r="E91" s="49"/>
      <c r="F91" s="15"/>
      <c r="G91" s="27"/>
      <c r="H91" s="15"/>
      <c r="I91" s="11" t="s">
        <v>6</v>
      </c>
      <c r="J91" s="15"/>
      <c r="K91" s="46"/>
      <c r="L91" s="30" t="e">
        <f t="shared" si="1"/>
        <v>#DIV/0!</v>
      </c>
      <c r="M91" s="15"/>
      <c r="N91" s="32"/>
      <c r="O91" s="67"/>
      <c r="P91" s="15"/>
    </row>
    <row r="92" spans="1:16" ht="12.75">
      <c r="A92" s="14" t="s">
        <v>105</v>
      </c>
      <c r="B92" s="15" t="s">
        <v>2</v>
      </c>
      <c r="C92" s="16">
        <v>37220</v>
      </c>
      <c r="D92" s="57" t="s">
        <v>42</v>
      </c>
      <c r="E92" s="50" t="s">
        <v>17</v>
      </c>
      <c r="F92" s="15" t="s">
        <v>36</v>
      </c>
      <c r="G92" s="27">
        <v>5.1</v>
      </c>
      <c r="H92" s="15">
        <v>3</v>
      </c>
      <c r="I92" s="11" t="s">
        <v>6</v>
      </c>
      <c r="J92" s="15">
        <v>4</v>
      </c>
      <c r="K92" s="46">
        <v>5.7</v>
      </c>
      <c r="L92" s="30">
        <f t="shared" si="1"/>
        <v>5.357142857142857</v>
      </c>
      <c r="M92" s="15">
        <v>2</v>
      </c>
      <c r="N92" s="51"/>
      <c r="O92" s="67">
        <v>1.8</v>
      </c>
      <c r="P92" s="15"/>
    </row>
    <row r="93" spans="1:16" ht="12.75">
      <c r="A93" s="14" t="s">
        <v>105</v>
      </c>
      <c r="B93" s="15" t="s">
        <v>2</v>
      </c>
      <c r="C93" s="16">
        <v>37220</v>
      </c>
      <c r="D93" s="57" t="s">
        <v>42</v>
      </c>
      <c r="E93" s="50" t="s">
        <v>17</v>
      </c>
      <c r="F93" s="15" t="s">
        <v>36</v>
      </c>
      <c r="G93" s="27">
        <v>5.1</v>
      </c>
      <c r="H93" s="15">
        <v>3</v>
      </c>
      <c r="I93" s="11" t="s">
        <v>6</v>
      </c>
      <c r="J93" s="15">
        <v>3</v>
      </c>
      <c r="K93" s="46">
        <v>5.6</v>
      </c>
      <c r="L93" s="30">
        <f>SUM(G93)+H93/(H93+J93)*(K93-G93)</f>
        <v>5.35</v>
      </c>
      <c r="M93" s="15">
        <v>2</v>
      </c>
      <c r="N93" s="32"/>
      <c r="O93" s="67">
        <v>1.8</v>
      </c>
      <c r="P93" s="15"/>
    </row>
    <row r="94" spans="1:16" ht="12.75">
      <c r="A94" s="14" t="s">
        <v>105</v>
      </c>
      <c r="B94" s="15" t="s">
        <v>2</v>
      </c>
      <c r="C94" s="16">
        <v>37220</v>
      </c>
      <c r="D94" s="57" t="s">
        <v>42</v>
      </c>
      <c r="E94" s="50" t="s">
        <v>17</v>
      </c>
      <c r="F94" s="15" t="s">
        <v>36</v>
      </c>
      <c r="G94" s="27">
        <v>5.3</v>
      </c>
      <c r="H94" s="15">
        <v>1</v>
      </c>
      <c r="I94" s="11" t="s">
        <v>6</v>
      </c>
      <c r="J94" s="15">
        <v>4</v>
      </c>
      <c r="K94" s="46">
        <v>5.7</v>
      </c>
      <c r="L94" s="30">
        <f>SUM(G94)+H94/(H94+J94)*(K94-G94)</f>
        <v>5.38</v>
      </c>
      <c r="M94" s="15">
        <v>2</v>
      </c>
      <c r="N94" s="51">
        <v>5.4</v>
      </c>
      <c r="O94" s="67">
        <v>1.8</v>
      </c>
      <c r="P94" s="15"/>
    </row>
    <row r="95" spans="1:16" ht="12.75">
      <c r="A95" s="14" t="s">
        <v>105</v>
      </c>
      <c r="B95" s="15" t="s">
        <v>2</v>
      </c>
      <c r="C95" s="16">
        <v>37220</v>
      </c>
      <c r="D95" s="57" t="s">
        <v>42</v>
      </c>
      <c r="E95" s="50" t="s">
        <v>17</v>
      </c>
      <c r="F95" s="15" t="s">
        <v>36</v>
      </c>
      <c r="G95" s="27">
        <v>5.3</v>
      </c>
      <c r="H95" s="15">
        <v>1</v>
      </c>
      <c r="I95" s="11" t="s">
        <v>6</v>
      </c>
      <c r="J95" s="15">
        <v>3</v>
      </c>
      <c r="K95" s="46">
        <v>5.6</v>
      </c>
      <c r="L95" s="30">
        <f>SUM(G95)+H95/(H95+J95)*(K95-G95)</f>
        <v>5.375</v>
      </c>
      <c r="M95" s="15">
        <v>2</v>
      </c>
      <c r="N95" s="32">
        <f>SUM(L92:L95)/4</f>
        <v>5.365535714285714</v>
      </c>
      <c r="O95" s="67">
        <v>1.8</v>
      </c>
      <c r="P95" s="15"/>
    </row>
    <row r="96" spans="1:16" ht="12.75">
      <c r="A96" s="14"/>
      <c r="B96" s="15"/>
      <c r="C96" s="16"/>
      <c r="D96" s="49"/>
      <c r="E96" s="49"/>
      <c r="F96" s="15"/>
      <c r="G96" s="27"/>
      <c r="H96" s="15"/>
      <c r="I96" s="11" t="s">
        <v>6</v>
      </c>
      <c r="J96" s="15"/>
      <c r="K96" s="46"/>
      <c r="L96" s="30" t="e">
        <f>SUM(G96)+H96/(H96+J96)*(K96-G96)</f>
        <v>#DIV/0!</v>
      </c>
      <c r="M96" s="15"/>
      <c r="N96" s="32"/>
      <c r="O96" s="67"/>
      <c r="P96" s="15"/>
    </row>
    <row r="97" spans="1:16" ht="12.75">
      <c r="A97" s="14" t="s">
        <v>105</v>
      </c>
      <c r="B97" s="15" t="s">
        <v>2</v>
      </c>
      <c r="C97" s="16">
        <v>37222</v>
      </c>
      <c r="D97" s="57" t="s">
        <v>47</v>
      </c>
      <c r="E97" s="50" t="s">
        <v>48</v>
      </c>
      <c r="F97" s="15" t="s">
        <v>36</v>
      </c>
      <c r="G97" s="27">
        <v>5.3</v>
      </c>
      <c r="H97" s="15">
        <v>1.5</v>
      </c>
      <c r="I97" s="11" t="s">
        <v>6</v>
      </c>
      <c r="J97" s="15">
        <v>4</v>
      </c>
      <c r="K97" s="46">
        <v>5.7</v>
      </c>
      <c r="L97" s="30">
        <f>SUM(G97)+H97/(H97+J97)*(K97-G97)</f>
        <v>5.409090909090909</v>
      </c>
      <c r="M97" s="15">
        <v>2</v>
      </c>
      <c r="N97" s="51">
        <v>5.4</v>
      </c>
      <c r="O97" s="67">
        <v>1.3</v>
      </c>
      <c r="P97" s="15"/>
    </row>
    <row r="98" spans="1:16" ht="12.75">
      <c r="A98" s="14" t="s">
        <v>105</v>
      </c>
      <c r="B98" s="15" t="s">
        <v>2</v>
      </c>
      <c r="C98" s="16">
        <v>37222</v>
      </c>
      <c r="D98" s="57" t="s">
        <v>47</v>
      </c>
      <c r="E98" s="50" t="s">
        <v>48</v>
      </c>
      <c r="F98" s="15" t="s">
        <v>36</v>
      </c>
      <c r="G98" s="27">
        <v>5.3</v>
      </c>
      <c r="H98" s="15">
        <v>1.5</v>
      </c>
      <c r="I98" s="11" t="s">
        <v>6</v>
      </c>
      <c r="J98" s="15">
        <v>0.5</v>
      </c>
      <c r="K98" s="46">
        <v>5.4</v>
      </c>
      <c r="L98" s="30">
        <f aca="true" t="shared" si="2" ref="L98:L139">SUM(G98)+H98/(H98+J98)*(K98-G98)</f>
        <v>5.375</v>
      </c>
      <c r="M98" s="15">
        <v>2</v>
      </c>
      <c r="N98" s="32">
        <f>SUM(L97:L98)/2</f>
        <v>5.392045454545455</v>
      </c>
      <c r="O98" s="67">
        <v>1.3</v>
      </c>
      <c r="P98" s="15"/>
    </row>
    <row r="99" spans="1:16" ht="12.75">
      <c r="A99" s="14"/>
      <c r="B99" s="15"/>
      <c r="C99" s="16"/>
      <c r="D99" s="49"/>
      <c r="E99" s="49"/>
      <c r="F99" s="15"/>
      <c r="G99" s="27"/>
      <c r="H99" s="15"/>
      <c r="I99" s="11" t="s">
        <v>6</v>
      </c>
      <c r="J99" s="15"/>
      <c r="K99" s="46"/>
      <c r="L99" s="30" t="e">
        <f t="shared" si="2"/>
        <v>#DIV/0!</v>
      </c>
      <c r="M99" s="15"/>
      <c r="N99" s="32"/>
      <c r="O99" s="67"/>
      <c r="P99" s="15"/>
    </row>
    <row r="100" spans="1:16" ht="12.75">
      <c r="A100" s="14" t="s">
        <v>105</v>
      </c>
      <c r="B100" s="15" t="s">
        <v>2</v>
      </c>
      <c r="C100" s="16">
        <v>37228</v>
      </c>
      <c r="D100" s="48" t="s">
        <v>49</v>
      </c>
      <c r="E100" s="49" t="s">
        <v>10</v>
      </c>
      <c r="F100" s="15" t="s">
        <v>36</v>
      </c>
      <c r="G100" s="27">
        <v>5.1</v>
      </c>
      <c r="H100" s="15">
        <v>4</v>
      </c>
      <c r="I100" s="11" t="s">
        <v>6</v>
      </c>
      <c r="J100" s="15">
        <v>4</v>
      </c>
      <c r="K100" s="46">
        <v>5.7</v>
      </c>
      <c r="L100" s="30">
        <f t="shared" si="2"/>
        <v>5.4</v>
      </c>
      <c r="M100" s="15">
        <v>2</v>
      </c>
      <c r="N100" s="51"/>
      <c r="O100" s="67">
        <v>1.4</v>
      </c>
      <c r="P100" s="15"/>
    </row>
    <row r="101" spans="1:16" ht="12.75">
      <c r="A101" s="14" t="s">
        <v>105</v>
      </c>
      <c r="B101" s="15" t="s">
        <v>2</v>
      </c>
      <c r="C101" s="16">
        <v>37228</v>
      </c>
      <c r="D101" s="48" t="s">
        <v>49</v>
      </c>
      <c r="E101" s="49" t="s">
        <v>10</v>
      </c>
      <c r="F101" s="15" t="s">
        <v>36</v>
      </c>
      <c r="G101" s="27">
        <v>5.3</v>
      </c>
      <c r="H101" s="15">
        <v>1.5</v>
      </c>
      <c r="I101" s="11" t="s">
        <v>6</v>
      </c>
      <c r="J101" s="15">
        <v>4</v>
      </c>
      <c r="K101" s="46">
        <v>5.7</v>
      </c>
      <c r="L101" s="30">
        <f t="shared" si="2"/>
        <v>5.409090909090909</v>
      </c>
      <c r="M101" s="15">
        <v>2</v>
      </c>
      <c r="N101" s="32"/>
      <c r="O101" s="67">
        <v>1.4</v>
      </c>
      <c r="P101" s="15"/>
    </row>
    <row r="102" spans="1:16" ht="12.75">
      <c r="A102" s="14" t="s">
        <v>105</v>
      </c>
      <c r="B102" s="15" t="s">
        <v>2</v>
      </c>
      <c r="C102" s="16">
        <v>37228</v>
      </c>
      <c r="D102" s="48" t="s">
        <v>49</v>
      </c>
      <c r="E102" s="49" t="s">
        <v>10</v>
      </c>
      <c r="F102" s="15" t="s">
        <v>36</v>
      </c>
      <c r="G102" s="27">
        <v>5.3</v>
      </c>
      <c r="H102" s="15">
        <v>2</v>
      </c>
      <c r="I102" s="11" t="s">
        <v>6</v>
      </c>
      <c r="J102" s="15">
        <v>4</v>
      </c>
      <c r="K102" s="46">
        <v>5.7</v>
      </c>
      <c r="L102" s="30">
        <f t="shared" si="2"/>
        <v>5.433333333333334</v>
      </c>
      <c r="M102" s="15">
        <v>2</v>
      </c>
      <c r="N102" s="51">
        <v>5.4</v>
      </c>
      <c r="O102" s="67">
        <v>1.4</v>
      </c>
      <c r="P102" s="15"/>
    </row>
    <row r="103" spans="1:16" ht="12.75">
      <c r="A103" s="14" t="s">
        <v>105</v>
      </c>
      <c r="B103" s="15" t="s">
        <v>2</v>
      </c>
      <c r="C103" s="16">
        <v>37228</v>
      </c>
      <c r="D103" s="48" t="s">
        <v>49</v>
      </c>
      <c r="E103" s="49" t="s">
        <v>10</v>
      </c>
      <c r="F103" s="15" t="s">
        <v>36</v>
      </c>
      <c r="G103" s="27">
        <v>5.1</v>
      </c>
      <c r="H103" s="15">
        <v>3.5</v>
      </c>
      <c r="I103" s="11" t="s">
        <v>6</v>
      </c>
      <c r="J103" s="15">
        <v>4</v>
      </c>
      <c r="K103" s="46">
        <v>5.7</v>
      </c>
      <c r="L103" s="30">
        <f t="shared" si="2"/>
        <v>5.38</v>
      </c>
      <c r="M103" s="15">
        <v>2</v>
      </c>
      <c r="N103" s="32">
        <f>SUM(L100:L103)/4</f>
        <v>5.40560606060606</v>
      </c>
      <c r="O103" s="67">
        <v>1.4</v>
      </c>
      <c r="P103" s="15"/>
    </row>
    <row r="104" spans="1:16" ht="12.75">
      <c r="A104" s="14"/>
      <c r="B104" s="15"/>
      <c r="C104" s="16"/>
      <c r="D104" s="49"/>
      <c r="E104" s="49"/>
      <c r="F104" s="15"/>
      <c r="G104" s="27"/>
      <c r="H104" s="15"/>
      <c r="I104" s="11" t="s">
        <v>6</v>
      </c>
      <c r="J104" s="15"/>
      <c r="K104" s="46"/>
      <c r="L104" s="30" t="e">
        <f t="shared" si="2"/>
        <v>#DIV/0!</v>
      </c>
      <c r="M104" s="15"/>
      <c r="N104" s="32"/>
      <c r="O104" s="67"/>
      <c r="P104" s="15"/>
    </row>
    <row r="105" spans="1:16" ht="12.75">
      <c r="A105" s="14" t="s">
        <v>105</v>
      </c>
      <c r="B105" s="15" t="s">
        <v>2</v>
      </c>
      <c r="C105" s="16">
        <v>37230</v>
      </c>
      <c r="D105" s="48" t="s">
        <v>50</v>
      </c>
      <c r="E105" s="49" t="s">
        <v>51</v>
      </c>
      <c r="F105" s="15" t="s">
        <v>36</v>
      </c>
      <c r="G105" s="27">
        <v>5.3</v>
      </c>
      <c r="H105" s="15">
        <v>3</v>
      </c>
      <c r="I105" s="11" t="s">
        <v>6</v>
      </c>
      <c r="J105" s="15">
        <v>2</v>
      </c>
      <c r="K105" s="46">
        <v>5.7</v>
      </c>
      <c r="L105" s="30">
        <f t="shared" si="2"/>
        <v>5.54</v>
      </c>
      <c r="M105" s="15">
        <v>2</v>
      </c>
      <c r="N105" s="32"/>
      <c r="O105" s="67">
        <v>1.6</v>
      </c>
      <c r="P105" s="15"/>
    </row>
    <row r="106" spans="1:16" ht="12.75">
      <c r="A106" s="14" t="s">
        <v>105</v>
      </c>
      <c r="B106" s="15" t="s">
        <v>2</v>
      </c>
      <c r="C106" s="16">
        <v>37230</v>
      </c>
      <c r="D106" s="48" t="s">
        <v>50</v>
      </c>
      <c r="E106" s="49" t="s">
        <v>51</v>
      </c>
      <c r="F106" s="15" t="s">
        <v>36</v>
      </c>
      <c r="G106" s="27">
        <v>5.4</v>
      </c>
      <c r="H106" s="15">
        <v>1</v>
      </c>
      <c r="I106" s="11" t="s">
        <v>6</v>
      </c>
      <c r="J106" s="15">
        <v>2</v>
      </c>
      <c r="K106" s="46">
        <v>5.7</v>
      </c>
      <c r="L106" s="30">
        <f t="shared" si="2"/>
        <v>5.5</v>
      </c>
      <c r="M106" s="15">
        <v>2</v>
      </c>
      <c r="N106" s="32"/>
      <c r="O106" s="67">
        <v>1.6</v>
      </c>
      <c r="P106" s="15"/>
    </row>
    <row r="107" spans="1:16" ht="12.75">
      <c r="A107" s="14" t="s">
        <v>105</v>
      </c>
      <c r="B107" s="15" t="s">
        <v>2</v>
      </c>
      <c r="C107" s="16">
        <v>37230</v>
      </c>
      <c r="D107" s="48" t="s">
        <v>50</v>
      </c>
      <c r="E107" s="49" t="s">
        <v>51</v>
      </c>
      <c r="F107" s="15" t="s">
        <v>36</v>
      </c>
      <c r="G107" s="27">
        <v>5.3</v>
      </c>
      <c r="H107" s="15">
        <v>2.5</v>
      </c>
      <c r="I107" s="11" t="s">
        <v>6</v>
      </c>
      <c r="J107" s="15">
        <v>2</v>
      </c>
      <c r="K107" s="46">
        <v>5.7</v>
      </c>
      <c r="L107" s="30">
        <f t="shared" si="2"/>
        <v>5.522222222222222</v>
      </c>
      <c r="M107" s="15">
        <v>2</v>
      </c>
      <c r="N107" s="51">
        <v>5.5</v>
      </c>
      <c r="O107" s="67">
        <v>1.6</v>
      </c>
      <c r="P107" s="15"/>
    </row>
    <row r="108" spans="1:16" ht="12.75">
      <c r="A108" s="14" t="s">
        <v>105</v>
      </c>
      <c r="B108" s="15" t="s">
        <v>2</v>
      </c>
      <c r="C108" s="16">
        <v>37230</v>
      </c>
      <c r="D108" s="48" t="s">
        <v>50</v>
      </c>
      <c r="E108" s="49" t="s">
        <v>51</v>
      </c>
      <c r="F108" s="15" t="s">
        <v>36</v>
      </c>
      <c r="G108" s="27">
        <v>5.4</v>
      </c>
      <c r="H108" s="15">
        <v>1.5</v>
      </c>
      <c r="I108" s="11" t="s">
        <v>6</v>
      </c>
      <c r="J108" s="15">
        <v>2</v>
      </c>
      <c r="K108" s="46">
        <v>5.7</v>
      </c>
      <c r="L108" s="30">
        <f t="shared" si="2"/>
        <v>5.5285714285714285</v>
      </c>
      <c r="M108" s="15">
        <v>2</v>
      </c>
      <c r="N108" s="32">
        <f>SUM(L105:L108)/4</f>
        <v>5.522698412698412</v>
      </c>
      <c r="O108" s="67">
        <v>1.6</v>
      </c>
      <c r="P108" s="15"/>
    </row>
    <row r="109" spans="1:16" ht="12.75">
      <c r="A109" s="14"/>
      <c r="B109" s="15"/>
      <c r="C109" s="16"/>
      <c r="D109" s="49"/>
      <c r="E109" s="49"/>
      <c r="F109" s="15"/>
      <c r="G109" s="27"/>
      <c r="H109" s="15"/>
      <c r="I109" s="11" t="s">
        <v>6</v>
      </c>
      <c r="J109" s="15"/>
      <c r="K109" s="46"/>
      <c r="L109" s="30" t="e">
        <f t="shared" si="2"/>
        <v>#DIV/0!</v>
      </c>
      <c r="M109" s="15"/>
      <c r="N109" s="32"/>
      <c r="O109" s="67"/>
      <c r="P109" s="15"/>
    </row>
    <row r="110" spans="1:16" ht="13.5" customHeight="1">
      <c r="A110" s="14" t="s">
        <v>105</v>
      </c>
      <c r="B110" s="15" t="s">
        <v>2</v>
      </c>
      <c r="C110" s="16">
        <v>37231</v>
      </c>
      <c r="D110" s="48" t="s">
        <v>20</v>
      </c>
      <c r="E110" s="49" t="s">
        <v>52</v>
      </c>
      <c r="F110" s="15" t="s">
        <v>36</v>
      </c>
      <c r="G110" s="27">
        <v>5.3</v>
      </c>
      <c r="H110" s="15">
        <v>2.5</v>
      </c>
      <c r="I110" s="11" t="s">
        <v>6</v>
      </c>
      <c r="J110" s="15">
        <v>3</v>
      </c>
      <c r="K110" s="46">
        <v>5.7</v>
      </c>
      <c r="L110" s="30">
        <f t="shared" si="2"/>
        <v>5.4818181818181815</v>
      </c>
      <c r="M110" s="15">
        <v>1.5</v>
      </c>
      <c r="N110" s="51"/>
      <c r="O110" s="67">
        <v>1.6</v>
      </c>
      <c r="P110" s="15"/>
    </row>
    <row r="111" spans="1:16" ht="12.75">
      <c r="A111" s="14" t="s">
        <v>105</v>
      </c>
      <c r="B111" s="15" t="s">
        <v>2</v>
      </c>
      <c r="C111" s="16">
        <v>37231</v>
      </c>
      <c r="D111" s="48" t="s">
        <v>20</v>
      </c>
      <c r="E111" s="49" t="s">
        <v>52</v>
      </c>
      <c r="F111" s="15" t="s">
        <v>36</v>
      </c>
      <c r="G111" s="27">
        <v>5.4</v>
      </c>
      <c r="H111" s="15">
        <v>1</v>
      </c>
      <c r="I111" s="11" t="s">
        <v>6</v>
      </c>
      <c r="J111" s="15">
        <v>3</v>
      </c>
      <c r="K111" s="46">
        <v>5.7</v>
      </c>
      <c r="L111" s="30">
        <f t="shared" si="2"/>
        <v>5.4750000000000005</v>
      </c>
      <c r="M111" s="15">
        <v>1.5</v>
      </c>
      <c r="N111" s="51">
        <v>5.5</v>
      </c>
      <c r="O111" s="67">
        <v>1.6</v>
      </c>
      <c r="P111" s="15"/>
    </row>
    <row r="112" spans="1:16" ht="12.75">
      <c r="A112" s="14" t="s">
        <v>105</v>
      </c>
      <c r="B112" s="15" t="s">
        <v>2</v>
      </c>
      <c r="C112" s="16">
        <v>37231</v>
      </c>
      <c r="D112" s="48" t="s">
        <v>20</v>
      </c>
      <c r="E112" s="49" t="s">
        <v>52</v>
      </c>
      <c r="F112" s="15" t="s">
        <v>36</v>
      </c>
      <c r="G112" s="27">
        <v>5.4</v>
      </c>
      <c r="H112" s="15">
        <v>1</v>
      </c>
      <c r="I112" s="11" t="s">
        <v>6</v>
      </c>
      <c r="J112" s="15">
        <v>1</v>
      </c>
      <c r="K112" s="46">
        <v>5.6</v>
      </c>
      <c r="L112" s="30">
        <f t="shared" si="2"/>
        <v>5.5</v>
      </c>
      <c r="M112" s="15">
        <v>1.5</v>
      </c>
      <c r="N112" s="32">
        <f>SUM(L110:L112)/3</f>
        <v>5.48560606060606</v>
      </c>
      <c r="O112" s="67">
        <v>1.6</v>
      </c>
      <c r="P112" s="15"/>
    </row>
    <row r="113" spans="1:16" ht="12.75">
      <c r="A113" s="14"/>
      <c r="B113" s="15"/>
      <c r="C113" s="16"/>
      <c r="D113" s="49"/>
      <c r="E113" s="49"/>
      <c r="F113" s="15"/>
      <c r="G113" s="27"/>
      <c r="H113" s="15"/>
      <c r="I113" s="11" t="s">
        <v>6</v>
      </c>
      <c r="J113" s="15"/>
      <c r="K113" s="46"/>
      <c r="L113" s="30" t="e">
        <f t="shared" si="2"/>
        <v>#DIV/0!</v>
      </c>
      <c r="M113" s="15"/>
      <c r="N113" s="32"/>
      <c r="O113" s="67"/>
      <c r="P113" s="15"/>
    </row>
    <row r="114" spans="1:16" ht="12.75">
      <c r="A114" s="14" t="s">
        <v>105</v>
      </c>
      <c r="B114" s="15" t="s">
        <v>2</v>
      </c>
      <c r="C114" s="16">
        <v>37234</v>
      </c>
      <c r="D114" s="48" t="s">
        <v>53</v>
      </c>
      <c r="E114" s="49" t="s">
        <v>4</v>
      </c>
      <c r="F114" s="15" t="s">
        <v>36</v>
      </c>
      <c r="G114" s="27">
        <v>5.4</v>
      </c>
      <c r="H114" s="15">
        <v>2</v>
      </c>
      <c r="I114" s="11" t="s">
        <v>6</v>
      </c>
      <c r="J114" s="15">
        <v>3</v>
      </c>
      <c r="K114" s="46">
        <v>5.7</v>
      </c>
      <c r="L114" s="30">
        <f t="shared" si="2"/>
        <v>5.5200000000000005</v>
      </c>
      <c r="M114" s="15">
        <v>1.5</v>
      </c>
      <c r="N114" s="51">
        <v>5.5</v>
      </c>
      <c r="O114" s="67">
        <v>1.4</v>
      </c>
      <c r="P114" s="15"/>
    </row>
    <row r="115" spans="1:16" ht="12.75">
      <c r="A115" s="14" t="s">
        <v>105</v>
      </c>
      <c r="B115" s="15" t="s">
        <v>2</v>
      </c>
      <c r="C115" s="16">
        <v>37234</v>
      </c>
      <c r="D115" s="48" t="s">
        <v>53</v>
      </c>
      <c r="E115" s="49" t="s">
        <v>4</v>
      </c>
      <c r="F115" s="15" t="s">
        <v>36</v>
      </c>
      <c r="G115" s="27">
        <v>5.3</v>
      </c>
      <c r="H115" s="15">
        <v>3.5</v>
      </c>
      <c r="I115" s="11" t="s">
        <v>6</v>
      </c>
      <c r="J115" s="15">
        <v>3</v>
      </c>
      <c r="K115" s="46">
        <v>5.7</v>
      </c>
      <c r="L115" s="30">
        <f t="shared" si="2"/>
        <v>5.515384615384615</v>
      </c>
      <c r="M115" s="15">
        <v>1.5</v>
      </c>
      <c r="N115" s="32">
        <f>SUM(L114:L115)/2</f>
        <v>5.5176923076923075</v>
      </c>
      <c r="O115" s="67">
        <v>1.4</v>
      </c>
      <c r="P115" s="15"/>
    </row>
    <row r="116" spans="1:16" ht="12.75">
      <c r="A116" s="14"/>
      <c r="B116" s="15"/>
      <c r="C116" s="16"/>
      <c r="D116" s="49"/>
      <c r="E116" s="49"/>
      <c r="F116" s="15"/>
      <c r="G116" s="27"/>
      <c r="H116" s="15"/>
      <c r="I116" s="11" t="s">
        <v>6</v>
      </c>
      <c r="J116" s="15"/>
      <c r="K116" s="46"/>
      <c r="L116" s="30" t="e">
        <f t="shared" si="2"/>
        <v>#DIV/0!</v>
      </c>
      <c r="M116" s="15"/>
      <c r="N116" s="32"/>
      <c r="O116" s="67"/>
      <c r="P116" s="15"/>
    </row>
    <row r="117" spans="1:16" ht="12.75">
      <c r="A117" s="14" t="s">
        <v>105</v>
      </c>
      <c r="B117" s="15" t="s">
        <v>2</v>
      </c>
      <c r="C117" s="16">
        <v>37236</v>
      </c>
      <c r="D117" s="48" t="s">
        <v>54</v>
      </c>
      <c r="E117" s="50" t="s">
        <v>55</v>
      </c>
      <c r="F117" s="15" t="s">
        <v>36</v>
      </c>
      <c r="G117" s="27">
        <v>5.3</v>
      </c>
      <c r="H117" s="15">
        <v>4</v>
      </c>
      <c r="I117" s="11" t="s">
        <v>6</v>
      </c>
      <c r="J117" s="15">
        <v>3</v>
      </c>
      <c r="K117" s="46">
        <v>5.7</v>
      </c>
      <c r="L117" s="30">
        <f t="shared" si="2"/>
        <v>5.5285714285714285</v>
      </c>
      <c r="M117" s="15">
        <v>2</v>
      </c>
      <c r="N117" s="51">
        <v>5.5</v>
      </c>
      <c r="O117" s="67">
        <v>1.8</v>
      </c>
      <c r="P117" s="15"/>
    </row>
    <row r="118" spans="1:16" ht="12.75">
      <c r="A118" s="14" t="s">
        <v>105</v>
      </c>
      <c r="B118" s="15" t="s">
        <v>2</v>
      </c>
      <c r="C118" s="16">
        <v>37236</v>
      </c>
      <c r="D118" s="48" t="s">
        <v>54</v>
      </c>
      <c r="E118" s="50" t="s">
        <v>55</v>
      </c>
      <c r="F118" s="15" t="s">
        <v>36</v>
      </c>
      <c r="G118" s="27">
        <v>5.4</v>
      </c>
      <c r="H118" s="15">
        <v>2.5</v>
      </c>
      <c r="I118" s="11" t="s">
        <v>6</v>
      </c>
      <c r="J118" s="15">
        <v>3</v>
      </c>
      <c r="K118" s="46">
        <v>5.7</v>
      </c>
      <c r="L118" s="30">
        <f t="shared" si="2"/>
        <v>5.536363636363637</v>
      </c>
      <c r="M118" s="15">
        <v>2</v>
      </c>
      <c r="N118" s="32">
        <f>SUM(L117:L118)/2</f>
        <v>5.532467532467533</v>
      </c>
      <c r="O118" s="67">
        <v>1.8</v>
      </c>
      <c r="P118" s="15"/>
    </row>
    <row r="119" spans="1:16" ht="12.75">
      <c r="A119" s="14"/>
      <c r="B119" s="15"/>
      <c r="C119" s="16"/>
      <c r="D119" s="49"/>
      <c r="E119" s="49"/>
      <c r="F119" s="15"/>
      <c r="G119" s="27"/>
      <c r="H119" s="15"/>
      <c r="I119" s="11" t="s">
        <v>6</v>
      </c>
      <c r="J119" s="15"/>
      <c r="K119" s="46"/>
      <c r="L119" s="30" t="e">
        <f t="shared" si="2"/>
        <v>#DIV/0!</v>
      </c>
      <c r="M119" s="15"/>
      <c r="N119" s="32"/>
      <c r="O119" s="67"/>
      <c r="P119" s="15"/>
    </row>
    <row r="120" spans="1:16" ht="12.75">
      <c r="A120" s="14" t="s">
        <v>105</v>
      </c>
      <c r="B120" s="15" t="s">
        <v>2</v>
      </c>
      <c r="C120" s="16">
        <v>37237</v>
      </c>
      <c r="D120" s="57" t="s">
        <v>110</v>
      </c>
      <c r="E120" s="50" t="s">
        <v>111</v>
      </c>
      <c r="F120" s="15" t="s">
        <v>36</v>
      </c>
      <c r="G120" s="27">
        <v>5.3</v>
      </c>
      <c r="H120" s="15">
        <v>4</v>
      </c>
      <c r="I120" s="11" t="s">
        <v>6</v>
      </c>
      <c r="J120" s="15">
        <v>2</v>
      </c>
      <c r="K120" s="46">
        <v>5.7</v>
      </c>
      <c r="L120" s="30">
        <f t="shared" si="2"/>
        <v>5.566666666666666</v>
      </c>
      <c r="M120" s="15">
        <v>1.5</v>
      </c>
      <c r="N120" s="51"/>
      <c r="O120" s="67">
        <v>1.8</v>
      </c>
      <c r="P120" s="15"/>
    </row>
    <row r="121" spans="1:16" ht="12.75">
      <c r="A121" s="14" t="s">
        <v>105</v>
      </c>
      <c r="B121" s="15" t="s">
        <v>2</v>
      </c>
      <c r="C121" s="16">
        <v>37237</v>
      </c>
      <c r="D121" s="57" t="s">
        <v>110</v>
      </c>
      <c r="E121" s="50" t="s">
        <v>111</v>
      </c>
      <c r="F121" s="15" t="s">
        <v>36</v>
      </c>
      <c r="G121" s="27">
        <v>5.4</v>
      </c>
      <c r="H121" s="15">
        <v>3</v>
      </c>
      <c r="I121" s="11" t="s">
        <v>6</v>
      </c>
      <c r="J121" s="15">
        <v>2</v>
      </c>
      <c r="K121" s="46">
        <v>5.7</v>
      </c>
      <c r="L121" s="30">
        <f t="shared" si="2"/>
        <v>5.58</v>
      </c>
      <c r="M121" s="15">
        <v>1.5</v>
      </c>
      <c r="N121" s="32"/>
      <c r="O121" s="67">
        <v>1.8</v>
      </c>
      <c r="P121" s="15"/>
    </row>
    <row r="122" spans="1:16" ht="12.75">
      <c r="A122" s="14" t="s">
        <v>105</v>
      </c>
      <c r="B122" s="15" t="s">
        <v>2</v>
      </c>
      <c r="C122" s="16">
        <v>37237</v>
      </c>
      <c r="D122" s="57" t="s">
        <v>110</v>
      </c>
      <c r="E122" s="50" t="s">
        <v>111</v>
      </c>
      <c r="F122" s="15" t="s">
        <v>36</v>
      </c>
      <c r="G122" s="27">
        <v>5.3</v>
      </c>
      <c r="H122" s="15">
        <v>4</v>
      </c>
      <c r="I122" s="11" t="s">
        <v>6</v>
      </c>
      <c r="J122" s="15">
        <v>1.5</v>
      </c>
      <c r="K122" s="46">
        <v>5.7</v>
      </c>
      <c r="L122" s="30">
        <f t="shared" si="2"/>
        <v>5.590909090909091</v>
      </c>
      <c r="M122" s="15">
        <v>1.5</v>
      </c>
      <c r="N122" s="51">
        <v>5.6</v>
      </c>
      <c r="O122" s="67">
        <v>1.8</v>
      </c>
      <c r="P122" s="15"/>
    </row>
    <row r="123" spans="1:16" ht="12.75">
      <c r="A123" s="14" t="s">
        <v>105</v>
      </c>
      <c r="B123" s="15" t="s">
        <v>2</v>
      </c>
      <c r="C123" s="16">
        <v>37237</v>
      </c>
      <c r="D123" s="57" t="s">
        <v>110</v>
      </c>
      <c r="E123" s="50" t="s">
        <v>111</v>
      </c>
      <c r="F123" s="15" t="s">
        <v>36</v>
      </c>
      <c r="G123" s="27">
        <v>5.4</v>
      </c>
      <c r="H123" s="15">
        <v>3</v>
      </c>
      <c r="I123" s="11" t="s">
        <v>6</v>
      </c>
      <c r="J123" s="15">
        <v>1.5</v>
      </c>
      <c r="K123" s="46">
        <v>5.7</v>
      </c>
      <c r="L123" s="30">
        <f t="shared" si="2"/>
        <v>5.6000000000000005</v>
      </c>
      <c r="M123" s="15">
        <v>1.5</v>
      </c>
      <c r="N123" s="32">
        <f>SUM(L120:L123)/4</f>
        <v>5.58439393939394</v>
      </c>
      <c r="O123" s="67">
        <v>1.8</v>
      </c>
      <c r="P123" s="15"/>
    </row>
    <row r="124" spans="1:16" ht="12.75">
      <c r="A124" s="14"/>
      <c r="B124" s="15"/>
      <c r="C124" s="16"/>
      <c r="D124" s="49"/>
      <c r="E124" s="49"/>
      <c r="F124" s="15"/>
      <c r="G124" s="27"/>
      <c r="H124" s="15"/>
      <c r="I124" s="11" t="s">
        <v>6</v>
      </c>
      <c r="J124" s="15"/>
      <c r="K124" s="46"/>
      <c r="L124" s="30" t="e">
        <f t="shared" si="2"/>
        <v>#DIV/0!</v>
      </c>
      <c r="M124" s="15"/>
      <c r="N124" s="32"/>
      <c r="O124" s="67"/>
      <c r="P124" s="15"/>
    </row>
    <row r="125" spans="1:16" ht="12.75">
      <c r="A125" s="14" t="s">
        <v>105</v>
      </c>
      <c r="B125" s="15" t="s">
        <v>2</v>
      </c>
      <c r="C125" s="16">
        <v>37238</v>
      </c>
      <c r="D125" s="57" t="s">
        <v>38</v>
      </c>
      <c r="E125" s="50" t="s">
        <v>39</v>
      </c>
      <c r="F125" s="15" t="s">
        <v>36</v>
      </c>
      <c r="G125" s="27">
        <v>5.3</v>
      </c>
      <c r="H125" s="15">
        <v>3.5</v>
      </c>
      <c r="I125" s="11" t="s">
        <v>6</v>
      </c>
      <c r="J125" s="15">
        <v>5</v>
      </c>
      <c r="K125" s="46">
        <v>6.1</v>
      </c>
      <c r="L125" s="30">
        <f t="shared" si="2"/>
        <v>5.629411764705882</v>
      </c>
      <c r="M125" s="15">
        <v>1.5</v>
      </c>
      <c r="N125" s="51"/>
      <c r="O125" s="67">
        <v>1.3</v>
      </c>
      <c r="P125" s="15"/>
    </row>
    <row r="126" spans="1:16" ht="12.75">
      <c r="A126" s="14" t="s">
        <v>105</v>
      </c>
      <c r="B126" s="15" t="s">
        <v>2</v>
      </c>
      <c r="C126" s="16">
        <v>37238</v>
      </c>
      <c r="D126" s="57" t="s">
        <v>38</v>
      </c>
      <c r="E126" s="50" t="s">
        <v>39</v>
      </c>
      <c r="F126" s="15" t="s">
        <v>36</v>
      </c>
      <c r="G126" s="27">
        <v>5.4</v>
      </c>
      <c r="H126" s="15">
        <v>2</v>
      </c>
      <c r="I126" s="11" t="s">
        <v>6</v>
      </c>
      <c r="J126" s="15">
        <v>1.5</v>
      </c>
      <c r="K126" s="46">
        <v>5.7</v>
      </c>
      <c r="L126" s="30">
        <f t="shared" si="2"/>
        <v>5.571428571428572</v>
      </c>
      <c r="M126" s="15">
        <v>1.5</v>
      </c>
      <c r="N126" s="32"/>
      <c r="O126" s="67">
        <v>1.3</v>
      </c>
      <c r="P126" s="15"/>
    </row>
    <row r="127" spans="1:16" ht="12.75">
      <c r="A127" s="14" t="s">
        <v>105</v>
      </c>
      <c r="B127" s="15" t="s">
        <v>2</v>
      </c>
      <c r="C127" s="16">
        <v>37238</v>
      </c>
      <c r="D127" s="57" t="s">
        <v>38</v>
      </c>
      <c r="E127" s="50" t="s">
        <v>39</v>
      </c>
      <c r="F127" s="15" t="s">
        <v>36</v>
      </c>
      <c r="G127" s="27">
        <v>5.4</v>
      </c>
      <c r="H127" s="15">
        <v>2</v>
      </c>
      <c r="I127" s="11" t="s">
        <v>6</v>
      </c>
      <c r="J127" s="15">
        <v>5</v>
      </c>
      <c r="K127" s="46">
        <v>6.1</v>
      </c>
      <c r="L127" s="30">
        <f t="shared" si="2"/>
        <v>5.6000000000000005</v>
      </c>
      <c r="M127" s="15">
        <v>1.5</v>
      </c>
      <c r="N127" s="32"/>
      <c r="O127" s="67">
        <v>1.3</v>
      </c>
      <c r="P127" s="15"/>
    </row>
    <row r="128" spans="1:16" ht="12.75">
      <c r="A128" s="14" t="s">
        <v>105</v>
      </c>
      <c r="B128" s="15" t="s">
        <v>2</v>
      </c>
      <c r="C128" s="16">
        <v>37238</v>
      </c>
      <c r="D128" s="57" t="s">
        <v>38</v>
      </c>
      <c r="E128" s="50" t="s">
        <v>39</v>
      </c>
      <c r="F128" s="15" t="s">
        <v>36</v>
      </c>
      <c r="G128" s="27">
        <v>5.4</v>
      </c>
      <c r="H128" s="15">
        <v>3</v>
      </c>
      <c r="I128" s="11" t="s">
        <v>6</v>
      </c>
      <c r="J128" s="15">
        <v>2</v>
      </c>
      <c r="K128" s="46">
        <v>5.7</v>
      </c>
      <c r="L128" s="30">
        <f t="shared" si="2"/>
        <v>5.58</v>
      </c>
      <c r="M128" s="15">
        <v>1.5</v>
      </c>
      <c r="N128" s="51">
        <v>5.6</v>
      </c>
      <c r="O128" s="67">
        <v>1.3</v>
      </c>
      <c r="P128" s="15"/>
    </row>
    <row r="129" spans="1:16" ht="12.75">
      <c r="A129" s="14" t="s">
        <v>105</v>
      </c>
      <c r="B129" s="15" t="s">
        <v>2</v>
      </c>
      <c r="C129" s="16">
        <v>37238</v>
      </c>
      <c r="D129" s="57" t="s">
        <v>38</v>
      </c>
      <c r="E129" s="50" t="s">
        <v>39</v>
      </c>
      <c r="F129" s="15" t="s">
        <v>36</v>
      </c>
      <c r="G129" s="27">
        <v>5.4</v>
      </c>
      <c r="H129" s="15">
        <v>3</v>
      </c>
      <c r="I129" s="11" t="s">
        <v>6</v>
      </c>
      <c r="J129" s="15">
        <v>5</v>
      </c>
      <c r="K129" s="46">
        <v>6.1</v>
      </c>
      <c r="L129" s="30">
        <f t="shared" si="2"/>
        <v>5.6625</v>
      </c>
      <c r="M129" s="15">
        <v>1.5</v>
      </c>
      <c r="N129" s="32">
        <f>SUM(L125:L129)/5</f>
        <v>5.608668067226891</v>
      </c>
      <c r="O129" s="67">
        <v>1.3</v>
      </c>
      <c r="P129" s="15"/>
    </row>
    <row r="130" spans="1:16" ht="12.75">
      <c r="A130" s="14"/>
      <c r="B130" s="15"/>
      <c r="C130" s="16"/>
      <c r="D130" s="49"/>
      <c r="E130" s="49"/>
      <c r="F130" s="15"/>
      <c r="G130" s="27"/>
      <c r="H130" s="15"/>
      <c r="I130" s="11" t="s">
        <v>6</v>
      </c>
      <c r="J130" s="15"/>
      <c r="K130" s="46"/>
      <c r="L130" s="30" t="e">
        <f t="shared" si="2"/>
        <v>#DIV/0!</v>
      </c>
      <c r="M130" s="15"/>
      <c r="N130" s="32"/>
      <c r="O130" s="67"/>
      <c r="P130" s="15"/>
    </row>
    <row r="131" spans="1:16" ht="12.75">
      <c r="A131" s="14" t="s">
        <v>105</v>
      </c>
      <c r="B131" s="15" t="s">
        <v>2</v>
      </c>
      <c r="C131" s="16">
        <v>37241</v>
      </c>
      <c r="D131" s="57" t="s">
        <v>56</v>
      </c>
      <c r="E131" s="50" t="s">
        <v>43</v>
      </c>
      <c r="F131" s="15" t="s">
        <v>36</v>
      </c>
      <c r="G131" s="27">
        <v>5.4</v>
      </c>
      <c r="H131" s="15">
        <v>3</v>
      </c>
      <c r="I131" s="11" t="s">
        <v>6</v>
      </c>
      <c r="J131" s="15">
        <v>4</v>
      </c>
      <c r="K131" s="46">
        <v>6.1</v>
      </c>
      <c r="L131" s="30">
        <f t="shared" si="2"/>
        <v>5.7</v>
      </c>
      <c r="M131" s="15">
        <v>1.5</v>
      </c>
      <c r="N131" s="51">
        <v>5.7</v>
      </c>
      <c r="O131" s="67">
        <v>1.8</v>
      </c>
      <c r="P131" s="15"/>
    </row>
    <row r="132" spans="1:16" ht="12.75">
      <c r="A132" s="14" t="s">
        <v>105</v>
      </c>
      <c r="B132" s="15" t="s">
        <v>2</v>
      </c>
      <c r="C132" s="16">
        <v>37241</v>
      </c>
      <c r="D132" s="57" t="s">
        <v>56</v>
      </c>
      <c r="E132" s="50" t="s">
        <v>43</v>
      </c>
      <c r="F132" s="15" t="s">
        <v>36</v>
      </c>
      <c r="G132" s="27">
        <v>5.4</v>
      </c>
      <c r="H132" s="15">
        <v>3</v>
      </c>
      <c r="I132" s="11" t="s">
        <v>6</v>
      </c>
      <c r="J132" s="15">
        <v>0.5</v>
      </c>
      <c r="K132" s="46">
        <v>5.7</v>
      </c>
      <c r="L132" s="30">
        <f t="shared" si="2"/>
        <v>5.6571428571428575</v>
      </c>
      <c r="M132" s="15">
        <v>1.5</v>
      </c>
      <c r="N132" s="32">
        <f>SUM(L131:L132)/2</f>
        <v>5.678571428571429</v>
      </c>
      <c r="O132" s="67">
        <v>1.8</v>
      </c>
      <c r="P132" s="15"/>
    </row>
    <row r="133" spans="1:16" ht="12.75">
      <c r="A133" s="14"/>
      <c r="B133" s="15"/>
      <c r="C133" s="16"/>
      <c r="D133" s="49"/>
      <c r="E133" s="49"/>
      <c r="F133" s="15"/>
      <c r="G133" s="27"/>
      <c r="H133" s="15"/>
      <c r="I133" s="11" t="s">
        <v>6</v>
      </c>
      <c r="J133" s="15"/>
      <c r="K133" s="46"/>
      <c r="L133" s="30" t="e">
        <f t="shared" si="2"/>
        <v>#DIV/0!</v>
      </c>
      <c r="M133" s="15"/>
      <c r="N133" s="32"/>
      <c r="O133" s="67"/>
      <c r="P133" s="15"/>
    </row>
    <row r="134" spans="1:16" ht="12.75">
      <c r="A134" s="14" t="s">
        <v>105</v>
      </c>
      <c r="B134" s="15" t="s">
        <v>2</v>
      </c>
      <c r="C134" s="16">
        <v>37244</v>
      </c>
      <c r="D134" s="57" t="s">
        <v>54</v>
      </c>
      <c r="E134" s="50" t="s">
        <v>55</v>
      </c>
      <c r="F134" s="15" t="s">
        <v>36</v>
      </c>
      <c r="G134" s="27">
        <v>5.7</v>
      </c>
      <c r="H134" s="15">
        <v>1</v>
      </c>
      <c r="I134" s="11" t="s">
        <v>6</v>
      </c>
      <c r="J134" s="15">
        <v>5</v>
      </c>
      <c r="K134" s="46">
        <v>6.3</v>
      </c>
      <c r="L134" s="30">
        <f t="shared" si="2"/>
        <v>5.8</v>
      </c>
      <c r="M134" s="15">
        <v>1.5</v>
      </c>
      <c r="N134" s="51"/>
      <c r="O134" s="67">
        <v>1.7</v>
      </c>
      <c r="P134" s="15"/>
    </row>
    <row r="135" spans="1:16" ht="12.75">
      <c r="A135" s="14" t="s">
        <v>105</v>
      </c>
      <c r="B135" s="15" t="s">
        <v>2</v>
      </c>
      <c r="C135" s="16">
        <v>37244</v>
      </c>
      <c r="D135" s="57" t="s">
        <v>54</v>
      </c>
      <c r="E135" s="50" t="s">
        <v>55</v>
      </c>
      <c r="F135" s="15" t="s">
        <v>36</v>
      </c>
      <c r="G135" s="27">
        <v>5.7</v>
      </c>
      <c r="H135" s="15">
        <v>0.5</v>
      </c>
      <c r="I135" s="11" t="s">
        <v>6</v>
      </c>
      <c r="J135" s="15">
        <v>5</v>
      </c>
      <c r="K135" s="46">
        <v>6.3</v>
      </c>
      <c r="L135" s="30">
        <f t="shared" si="2"/>
        <v>5.754545454545455</v>
      </c>
      <c r="M135" s="15">
        <v>2</v>
      </c>
      <c r="N135" s="32"/>
      <c r="O135" s="67">
        <v>1.7</v>
      </c>
      <c r="P135" s="15"/>
    </row>
    <row r="136" spans="1:16" ht="12.75">
      <c r="A136" s="14" t="s">
        <v>105</v>
      </c>
      <c r="B136" s="15" t="s">
        <v>2</v>
      </c>
      <c r="C136" s="16">
        <v>37244</v>
      </c>
      <c r="D136" s="57" t="s">
        <v>54</v>
      </c>
      <c r="E136" s="50" t="s">
        <v>55</v>
      </c>
      <c r="F136" s="15" t="s">
        <v>36</v>
      </c>
      <c r="G136" s="27">
        <v>5.7</v>
      </c>
      <c r="H136" s="15">
        <v>1</v>
      </c>
      <c r="I136" s="11" t="s">
        <v>6</v>
      </c>
      <c r="J136" s="15">
        <v>3</v>
      </c>
      <c r="K136" s="46">
        <v>6.1</v>
      </c>
      <c r="L136" s="30">
        <f t="shared" si="2"/>
        <v>5.8</v>
      </c>
      <c r="M136" s="15">
        <v>1.5</v>
      </c>
      <c r="N136" s="32"/>
      <c r="O136" s="67">
        <v>1.7</v>
      </c>
      <c r="P136" s="15"/>
    </row>
    <row r="137" spans="1:16" ht="12.75">
      <c r="A137" s="14" t="s">
        <v>105</v>
      </c>
      <c r="B137" s="15" t="s">
        <v>2</v>
      </c>
      <c r="C137" s="16">
        <v>37244</v>
      </c>
      <c r="D137" s="57" t="s">
        <v>54</v>
      </c>
      <c r="E137" s="50" t="s">
        <v>55</v>
      </c>
      <c r="F137" s="15" t="s">
        <v>36</v>
      </c>
      <c r="G137" s="27">
        <v>5.7</v>
      </c>
      <c r="H137" s="15">
        <v>0.5</v>
      </c>
      <c r="I137" s="11" t="s">
        <v>6</v>
      </c>
      <c r="J137" s="15">
        <v>3</v>
      </c>
      <c r="K137" s="46">
        <v>6.1</v>
      </c>
      <c r="L137" s="30">
        <f t="shared" si="2"/>
        <v>5.757142857142857</v>
      </c>
      <c r="M137" s="15">
        <v>2</v>
      </c>
      <c r="N137" s="51">
        <v>5.8</v>
      </c>
      <c r="O137" s="67">
        <v>1.7</v>
      </c>
      <c r="P137" s="15"/>
    </row>
    <row r="138" spans="1:16" ht="12.75">
      <c r="A138" s="14" t="s">
        <v>105</v>
      </c>
      <c r="B138" s="15" t="s">
        <v>2</v>
      </c>
      <c r="C138" s="16">
        <v>37244</v>
      </c>
      <c r="D138" s="57" t="s">
        <v>54</v>
      </c>
      <c r="E138" s="50" t="s">
        <v>55</v>
      </c>
      <c r="F138" s="15" t="s">
        <v>36</v>
      </c>
      <c r="G138" s="27">
        <v>5.7</v>
      </c>
      <c r="H138" s="15">
        <v>0.5</v>
      </c>
      <c r="I138" s="11" t="s">
        <v>6</v>
      </c>
      <c r="J138" s="15">
        <v>2.5</v>
      </c>
      <c r="K138" s="46">
        <v>6.1</v>
      </c>
      <c r="L138" s="30">
        <f t="shared" si="2"/>
        <v>5.766666666666667</v>
      </c>
      <c r="M138" s="15">
        <v>1.5</v>
      </c>
      <c r="N138" s="32">
        <f>SUM(L134:L138)/5</f>
        <v>5.775670995670995</v>
      </c>
      <c r="O138" s="67">
        <v>1.7</v>
      </c>
      <c r="P138" s="15"/>
    </row>
    <row r="139" spans="1:16" ht="12.75">
      <c r="A139" s="14"/>
      <c r="B139" s="15"/>
      <c r="C139" s="16"/>
      <c r="D139" s="49"/>
      <c r="E139" s="49"/>
      <c r="F139" s="15"/>
      <c r="G139" s="27"/>
      <c r="H139" s="15"/>
      <c r="I139" s="11" t="s">
        <v>6</v>
      </c>
      <c r="J139" s="15"/>
      <c r="K139" s="46"/>
      <c r="L139" s="30" t="e">
        <f t="shared" si="2"/>
        <v>#DIV/0!</v>
      </c>
      <c r="M139" s="15"/>
      <c r="N139" s="32"/>
      <c r="O139" s="67"/>
      <c r="P139" s="15"/>
    </row>
    <row r="140" spans="1:16" ht="12.75">
      <c r="A140" s="14" t="s">
        <v>105</v>
      </c>
      <c r="B140" s="15" t="s">
        <v>2</v>
      </c>
      <c r="C140" s="16">
        <v>37246</v>
      </c>
      <c r="D140" s="57" t="s">
        <v>43</v>
      </c>
      <c r="E140" s="50" t="s">
        <v>18</v>
      </c>
      <c r="F140" s="15" t="s">
        <v>36</v>
      </c>
      <c r="G140" s="27">
        <v>5.7</v>
      </c>
      <c r="H140" s="15">
        <v>4</v>
      </c>
      <c r="I140" s="11" t="s">
        <v>6</v>
      </c>
      <c r="J140" s="15">
        <v>4</v>
      </c>
      <c r="K140" s="46">
        <v>6.3</v>
      </c>
      <c r="L140" s="30">
        <f>SUM(G140)+H140/(H140+J140)*(K140-G140)</f>
        <v>6</v>
      </c>
      <c r="M140" s="15">
        <v>2</v>
      </c>
      <c r="N140" s="51">
        <f>SUM(L140:L140)</f>
        <v>6</v>
      </c>
      <c r="O140" s="67">
        <v>1.6</v>
      </c>
      <c r="P140" s="15" t="s">
        <v>112</v>
      </c>
    </row>
    <row r="141" spans="1:16" ht="12.75">
      <c r="A141" s="14" t="s">
        <v>105</v>
      </c>
      <c r="B141" s="15" t="s">
        <v>2</v>
      </c>
      <c r="C141" s="16">
        <v>37246</v>
      </c>
      <c r="D141" s="57" t="s">
        <v>43</v>
      </c>
      <c r="E141" s="50" t="s">
        <v>18</v>
      </c>
      <c r="F141" s="15" t="s">
        <v>36</v>
      </c>
      <c r="G141" s="27" t="s">
        <v>23</v>
      </c>
      <c r="H141" s="15"/>
      <c r="I141" s="11" t="s">
        <v>6</v>
      </c>
      <c r="J141" s="15"/>
      <c r="K141" s="46"/>
      <c r="L141" s="30">
        <v>5.9</v>
      </c>
      <c r="M141" s="15">
        <v>2</v>
      </c>
      <c r="N141" s="51">
        <v>5.95</v>
      </c>
      <c r="O141" s="67">
        <v>1.6</v>
      </c>
      <c r="P141" s="15"/>
    </row>
    <row r="142" spans="1:16" ht="12.75">
      <c r="A142" s="14"/>
      <c r="B142" s="15"/>
      <c r="C142" s="16"/>
      <c r="D142" s="49"/>
      <c r="E142" s="49"/>
      <c r="F142" s="15"/>
      <c r="G142" s="27"/>
      <c r="H142" s="15"/>
      <c r="I142" s="11" t="s">
        <v>6</v>
      </c>
      <c r="J142" s="15"/>
      <c r="K142" s="46"/>
      <c r="L142" s="30" t="e">
        <f>SUM(G142)+H142/(H142+J142)*(K142-G142)</f>
        <v>#DIV/0!</v>
      </c>
      <c r="M142" s="15"/>
      <c r="N142" s="32"/>
      <c r="O142" s="67"/>
      <c r="P142" s="15"/>
    </row>
    <row r="143" spans="1:16" ht="12.75">
      <c r="A143" s="14" t="s">
        <v>105</v>
      </c>
      <c r="B143" s="15" t="s">
        <v>2</v>
      </c>
      <c r="C143" s="16">
        <v>37249</v>
      </c>
      <c r="D143" s="57" t="s">
        <v>38</v>
      </c>
      <c r="E143" s="50" t="s">
        <v>39</v>
      </c>
      <c r="F143" s="15" t="s">
        <v>36</v>
      </c>
      <c r="G143" s="27">
        <v>5.7</v>
      </c>
      <c r="H143" s="15">
        <v>3</v>
      </c>
      <c r="I143" s="11" t="s">
        <v>6</v>
      </c>
      <c r="J143" s="15">
        <v>3.5</v>
      </c>
      <c r="K143" s="46">
        <v>6.3</v>
      </c>
      <c r="L143" s="30">
        <f>SUM(G143)+H143/(H143+J143)*(K143-G143)</f>
        <v>5.976923076923077</v>
      </c>
      <c r="M143" s="15">
        <v>1.5</v>
      </c>
      <c r="N143" s="51"/>
      <c r="O143" s="67">
        <v>1.8</v>
      </c>
      <c r="P143" s="15"/>
    </row>
    <row r="144" spans="1:16" ht="12.75">
      <c r="A144" s="14" t="s">
        <v>105</v>
      </c>
      <c r="B144" s="15" t="s">
        <v>2</v>
      </c>
      <c r="C144" s="16">
        <v>37249</v>
      </c>
      <c r="D144" s="57" t="s">
        <v>38</v>
      </c>
      <c r="E144" s="50" t="s">
        <v>39</v>
      </c>
      <c r="F144" s="15" t="s">
        <v>36</v>
      </c>
      <c r="G144" s="27">
        <v>5.7</v>
      </c>
      <c r="H144" s="15">
        <v>3</v>
      </c>
      <c r="I144" s="11" t="s">
        <v>6</v>
      </c>
      <c r="J144" s="15">
        <v>4.5</v>
      </c>
      <c r="K144" s="46">
        <v>6.5</v>
      </c>
      <c r="L144" s="30">
        <f>SUM(G144)+H144/(H144+J144)*(K144-G144)</f>
        <v>6.0200000000000005</v>
      </c>
      <c r="M144" s="15">
        <v>1.5</v>
      </c>
      <c r="N144" s="32"/>
      <c r="O144" s="67">
        <v>1.8</v>
      </c>
      <c r="P144" s="15"/>
    </row>
    <row r="145" spans="1:16" ht="12.75">
      <c r="A145" s="14" t="s">
        <v>105</v>
      </c>
      <c r="B145" s="15" t="s">
        <v>2</v>
      </c>
      <c r="C145" s="16">
        <v>37249</v>
      </c>
      <c r="D145" s="57" t="s">
        <v>38</v>
      </c>
      <c r="E145" s="50" t="s">
        <v>39</v>
      </c>
      <c r="F145" s="15" t="s">
        <v>36</v>
      </c>
      <c r="G145" s="27">
        <v>5.9</v>
      </c>
      <c r="H145" s="15">
        <v>1.25</v>
      </c>
      <c r="I145" s="11" t="s">
        <v>6</v>
      </c>
      <c r="J145" s="15">
        <v>3.5</v>
      </c>
      <c r="K145" s="46">
        <v>6.3</v>
      </c>
      <c r="L145" s="30">
        <f aca="true" t="shared" si="3" ref="L145:L160">SUM(G145)+H145/(H145+J145)*(K145-G145)</f>
        <v>6.005263157894737</v>
      </c>
      <c r="M145" s="15">
        <v>1.5</v>
      </c>
      <c r="N145" s="51">
        <v>6</v>
      </c>
      <c r="O145" s="67">
        <v>1.8</v>
      </c>
      <c r="P145" s="15"/>
    </row>
    <row r="146" spans="1:16" ht="12.75">
      <c r="A146" s="14" t="s">
        <v>105</v>
      </c>
      <c r="B146" s="15" t="s">
        <v>2</v>
      </c>
      <c r="C146" s="16">
        <v>37249</v>
      </c>
      <c r="D146" s="57" t="s">
        <v>38</v>
      </c>
      <c r="E146" s="50" t="s">
        <v>39</v>
      </c>
      <c r="F146" s="15" t="s">
        <v>36</v>
      </c>
      <c r="G146" s="27">
        <v>5.9</v>
      </c>
      <c r="H146" s="15">
        <v>1.25</v>
      </c>
      <c r="I146" s="11" t="s">
        <v>6</v>
      </c>
      <c r="J146" s="15">
        <v>4.5</v>
      </c>
      <c r="K146" s="46">
        <v>6.5</v>
      </c>
      <c r="L146" s="30">
        <f t="shared" si="3"/>
        <v>6.030434782608696</v>
      </c>
      <c r="M146" s="15">
        <v>1.5</v>
      </c>
      <c r="N146" s="32">
        <f>SUM(L143:L146)/4</f>
        <v>6.008155254356627</v>
      </c>
      <c r="O146" s="67">
        <v>1.8</v>
      </c>
      <c r="P146" s="15"/>
    </row>
    <row r="147" spans="1:16" ht="12.75">
      <c r="A147" s="14"/>
      <c r="B147" s="15"/>
      <c r="C147" s="16"/>
      <c r="D147" s="49"/>
      <c r="E147" s="49"/>
      <c r="F147" s="15"/>
      <c r="G147" s="27"/>
      <c r="H147" s="15"/>
      <c r="I147" s="11" t="s">
        <v>6</v>
      </c>
      <c r="J147" s="15"/>
      <c r="K147" s="46"/>
      <c r="L147" s="30" t="e">
        <f t="shared" si="3"/>
        <v>#DIV/0!</v>
      </c>
      <c r="M147" s="15"/>
      <c r="N147" s="32"/>
      <c r="O147" s="67"/>
      <c r="P147" s="15"/>
    </row>
    <row r="148" spans="1:16" ht="12.75">
      <c r="A148" s="14" t="s">
        <v>105</v>
      </c>
      <c r="B148" s="15" t="s">
        <v>2</v>
      </c>
      <c r="C148" s="16">
        <v>37252</v>
      </c>
      <c r="D148" s="57" t="s">
        <v>39</v>
      </c>
      <c r="E148" s="50" t="s">
        <v>16</v>
      </c>
      <c r="F148" s="15" t="s">
        <v>36</v>
      </c>
      <c r="G148" s="27">
        <v>5.9</v>
      </c>
      <c r="H148" s="15">
        <v>3</v>
      </c>
      <c r="I148" s="11" t="s">
        <v>6</v>
      </c>
      <c r="J148" s="15">
        <v>4</v>
      </c>
      <c r="K148" s="46">
        <v>6.3</v>
      </c>
      <c r="L148" s="30">
        <f t="shared" si="3"/>
        <v>6.071428571428571</v>
      </c>
      <c r="M148" s="15">
        <v>1.5</v>
      </c>
      <c r="N148" s="51"/>
      <c r="O148" s="67">
        <v>1.7</v>
      </c>
      <c r="P148" s="15" t="s">
        <v>113</v>
      </c>
    </row>
    <row r="149" spans="1:16" ht="12.75">
      <c r="A149" s="14" t="s">
        <v>105</v>
      </c>
      <c r="B149" s="15" t="s">
        <v>2</v>
      </c>
      <c r="C149" s="16">
        <v>37252</v>
      </c>
      <c r="D149" s="57" t="s">
        <v>39</v>
      </c>
      <c r="E149" s="50" t="s">
        <v>16</v>
      </c>
      <c r="F149" s="15" t="s">
        <v>36</v>
      </c>
      <c r="G149" s="27">
        <v>5.7</v>
      </c>
      <c r="H149" s="15">
        <v>5</v>
      </c>
      <c r="I149" s="11" t="s">
        <v>6</v>
      </c>
      <c r="J149" s="15">
        <v>4</v>
      </c>
      <c r="K149" s="46">
        <v>6.3</v>
      </c>
      <c r="L149" s="30">
        <f t="shared" si="3"/>
        <v>6.033333333333333</v>
      </c>
      <c r="M149" s="15">
        <v>1.5</v>
      </c>
      <c r="N149" s="32"/>
      <c r="O149" s="67">
        <v>1.7</v>
      </c>
      <c r="P149" s="15"/>
    </row>
    <row r="150" spans="1:16" ht="12.75">
      <c r="A150" s="14" t="s">
        <v>105</v>
      </c>
      <c r="B150" s="15" t="s">
        <v>2</v>
      </c>
      <c r="C150" s="16">
        <v>37252</v>
      </c>
      <c r="D150" s="57" t="s">
        <v>39</v>
      </c>
      <c r="E150" s="50" t="s">
        <v>16</v>
      </c>
      <c r="F150" s="15" t="s">
        <v>36</v>
      </c>
      <c r="G150" s="27">
        <v>5.7</v>
      </c>
      <c r="H150" s="15">
        <v>5</v>
      </c>
      <c r="I150" s="11" t="s">
        <v>6</v>
      </c>
      <c r="J150" s="15">
        <v>3.5</v>
      </c>
      <c r="K150" s="46">
        <v>6.3</v>
      </c>
      <c r="L150" s="30">
        <f t="shared" si="3"/>
        <v>6.052941176470588</v>
      </c>
      <c r="M150" s="15">
        <v>1.5</v>
      </c>
      <c r="N150" s="51">
        <v>6.1</v>
      </c>
      <c r="O150" s="67">
        <v>1.7</v>
      </c>
      <c r="P150" s="15"/>
    </row>
    <row r="151" spans="1:16" ht="12.75">
      <c r="A151" s="14" t="s">
        <v>105</v>
      </c>
      <c r="B151" s="15" t="s">
        <v>2</v>
      </c>
      <c r="C151" s="16">
        <v>37252</v>
      </c>
      <c r="D151" s="57" t="s">
        <v>39</v>
      </c>
      <c r="E151" s="50" t="s">
        <v>16</v>
      </c>
      <c r="F151" s="15" t="s">
        <v>36</v>
      </c>
      <c r="G151" s="27">
        <v>5.9</v>
      </c>
      <c r="H151" s="15">
        <v>3</v>
      </c>
      <c r="I151" s="11" t="s">
        <v>6</v>
      </c>
      <c r="J151" s="15">
        <v>3.5</v>
      </c>
      <c r="K151" s="46">
        <v>6.3</v>
      </c>
      <c r="L151" s="30">
        <f t="shared" si="3"/>
        <v>6.084615384615384</v>
      </c>
      <c r="M151" s="15">
        <v>1.5</v>
      </c>
      <c r="N151" s="32">
        <f>SUM(L148:L151)/4</f>
        <v>6.060579616461968</v>
      </c>
      <c r="O151" s="67">
        <v>1.7</v>
      </c>
      <c r="P151" s="15"/>
    </row>
    <row r="152" spans="1:16" ht="12.75">
      <c r="A152" s="14"/>
      <c r="B152" s="15"/>
      <c r="C152" s="16"/>
      <c r="D152" s="49"/>
      <c r="E152" s="49"/>
      <c r="F152" s="15"/>
      <c r="G152" s="27"/>
      <c r="H152" s="15"/>
      <c r="I152" s="11" t="s">
        <v>6</v>
      </c>
      <c r="J152" s="15"/>
      <c r="K152" s="46"/>
      <c r="L152" s="30" t="e">
        <f t="shared" si="3"/>
        <v>#DIV/0!</v>
      </c>
      <c r="M152" s="15"/>
      <c r="N152" s="32"/>
      <c r="O152" s="67"/>
      <c r="P152" s="15"/>
    </row>
    <row r="153" spans="1:16" ht="12.75">
      <c r="A153" s="14" t="s">
        <v>105</v>
      </c>
      <c r="B153" s="15" t="s">
        <v>2</v>
      </c>
      <c r="C153" s="16">
        <v>37261</v>
      </c>
      <c r="D153" s="57" t="s">
        <v>56</v>
      </c>
      <c r="E153" s="50" t="s">
        <v>43</v>
      </c>
      <c r="F153" s="15" t="s">
        <v>36</v>
      </c>
      <c r="G153" s="27">
        <v>6.3</v>
      </c>
      <c r="H153" s="15">
        <v>2</v>
      </c>
      <c r="I153" s="11" t="s">
        <v>6</v>
      </c>
      <c r="J153" s="15">
        <v>5</v>
      </c>
      <c r="K153" s="46">
        <v>6.7</v>
      </c>
      <c r="L153" s="30">
        <f t="shared" si="3"/>
        <v>6.414285714285715</v>
      </c>
      <c r="M153" s="15">
        <v>1.5</v>
      </c>
      <c r="N153" s="51"/>
      <c r="O153" s="67">
        <v>1</v>
      </c>
      <c r="P153" s="15"/>
    </row>
    <row r="154" spans="1:16" ht="12.75">
      <c r="A154" s="14" t="s">
        <v>105</v>
      </c>
      <c r="B154" s="15" t="s">
        <v>2</v>
      </c>
      <c r="C154" s="16">
        <v>37261</v>
      </c>
      <c r="D154" s="57" t="s">
        <v>56</v>
      </c>
      <c r="E154" s="50" t="s">
        <v>43</v>
      </c>
      <c r="F154" s="15" t="s">
        <v>36</v>
      </c>
      <c r="G154" s="27">
        <v>6.3</v>
      </c>
      <c r="H154" s="15">
        <v>2</v>
      </c>
      <c r="I154" s="11" t="s">
        <v>6</v>
      </c>
      <c r="J154" s="15">
        <v>5.5</v>
      </c>
      <c r="K154" s="46">
        <v>7</v>
      </c>
      <c r="L154" s="30">
        <f t="shared" si="3"/>
        <v>6.486666666666666</v>
      </c>
      <c r="M154" s="15">
        <v>1.5</v>
      </c>
      <c r="N154" s="32"/>
      <c r="O154" s="67">
        <v>1</v>
      </c>
      <c r="P154" s="15"/>
    </row>
    <row r="155" spans="1:16" ht="12.75">
      <c r="A155" s="14" t="s">
        <v>105</v>
      </c>
      <c r="B155" s="15" t="s">
        <v>2</v>
      </c>
      <c r="C155" s="16">
        <v>37261</v>
      </c>
      <c r="D155" s="57" t="s">
        <v>56</v>
      </c>
      <c r="E155" s="50" t="s">
        <v>43</v>
      </c>
      <c r="F155" s="15" t="s">
        <v>36</v>
      </c>
      <c r="G155" s="27">
        <v>6.3</v>
      </c>
      <c r="H155" s="15">
        <v>1.5</v>
      </c>
      <c r="I155" s="11" t="s">
        <v>6</v>
      </c>
      <c r="J155" s="15">
        <v>5</v>
      </c>
      <c r="K155" s="46">
        <v>6.7</v>
      </c>
      <c r="L155" s="30">
        <f t="shared" si="3"/>
        <v>6.392307692307692</v>
      </c>
      <c r="M155" s="15">
        <v>1.5</v>
      </c>
      <c r="N155" s="32"/>
      <c r="O155" s="67">
        <v>1</v>
      </c>
      <c r="P155" s="15"/>
    </row>
    <row r="156" spans="1:16" ht="12.75">
      <c r="A156" s="14" t="s">
        <v>105</v>
      </c>
      <c r="B156" s="15" t="s">
        <v>2</v>
      </c>
      <c r="C156" s="16">
        <v>37261</v>
      </c>
      <c r="D156" s="57" t="s">
        <v>56</v>
      </c>
      <c r="E156" s="50" t="s">
        <v>43</v>
      </c>
      <c r="F156" s="15" t="s">
        <v>36</v>
      </c>
      <c r="G156" s="27">
        <v>6.3</v>
      </c>
      <c r="H156" s="15">
        <v>1.5</v>
      </c>
      <c r="I156" s="11" t="s">
        <v>6</v>
      </c>
      <c r="J156" s="15">
        <v>5.5</v>
      </c>
      <c r="K156" s="46">
        <v>7</v>
      </c>
      <c r="L156" s="30">
        <f t="shared" si="3"/>
        <v>6.45</v>
      </c>
      <c r="M156" s="15">
        <v>1.5</v>
      </c>
      <c r="N156" s="32"/>
      <c r="O156" s="67">
        <v>1</v>
      </c>
      <c r="P156" s="15"/>
    </row>
    <row r="157" spans="1:16" ht="12.75">
      <c r="A157" s="14" t="s">
        <v>105</v>
      </c>
      <c r="B157" s="15" t="s">
        <v>2</v>
      </c>
      <c r="C157" s="16">
        <v>37261</v>
      </c>
      <c r="D157" s="57" t="s">
        <v>56</v>
      </c>
      <c r="E157" s="50" t="s">
        <v>43</v>
      </c>
      <c r="F157" s="15" t="s">
        <v>36</v>
      </c>
      <c r="G157" s="27">
        <v>6.3</v>
      </c>
      <c r="H157" s="15">
        <v>2</v>
      </c>
      <c r="I157" s="11" t="s">
        <v>6</v>
      </c>
      <c r="J157" s="15">
        <v>0.5</v>
      </c>
      <c r="K157" s="46">
        <v>6.5</v>
      </c>
      <c r="L157" s="30">
        <f t="shared" si="3"/>
        <v>6.46</v>
      </c>
      <c r="M157" s="15">
        <v>1.5</v>
      </c>
      <c r="N157" s="51">
        <v>6.4</v>
      </c>
      <c r="O157" s="67">
        <v>1</v>
      </c>
      <c r="P157" s="15"/>
    </row>
    <row r="158" spans="1:16" ht="12.75">
      <c r="A158" s="14" t="s">
        <v>105</v>
      </c>
      <c r="B158" s="15" t="s">
        <v>2</v>
      </c>
      <c r="C158" s="16">
        <v>37261</v>
      </c>
      <c r="D158" s="57" t="s">
        <v>56</v>
      </c>
      <c r="E158" s="50" t="s">
        <v>43</v>
      </c>
      <c r="F158" s="15" t="s">
        <v>36</v>
      </c>
      <c r="G158" s="27">
        <v>6.3</v>
      </c>
      <c r="H158" s="15">
        <v>1.5</v>
      </c>
      <c r="I158" s="11" t="s">
        <v>6</v>
      </c>
      <c r="J158" s="15">
        <v>0.5</v>
      </c>
      <c r="K158" s="46">
        <v>6.5</v>
      </c>
      <c r="L158" s="30">
        <f t="shared" si="3"/>
        <v>6.45</v>
      </c>
      <c r="M158" s="15">
        <v>1.5</v>
      </c>
      <c r="N158" s="32">
        <f>SUM(L153:L158)/6</f>
        <v>6.442210012210012</v>
      </c>
      <c r="O158" s="67">
        <v>1</v>
      </c>
      <c r="P158" s="15"/>
    </row>
    <row r="159" spans="1:16" ht="12.75">
      <c r="A159" s="14"/>
      <c r="B159" s="15"/>
      <c r="C159" s="16"/>
      <c r="D159" s="49"/>
      <c r="E159" s="49"/>
      <c r="F159" s="15"/>
      <c r="G159" s="27"/>
      <c r="H159" s="15"/>
      <c r="I159" s="11" t="s">
        <v>6</v>
      </c>
      <c r="J159" s="15"/>
      <c r="K159" s="46"/>
      <c r="L159" s="30" t="e">
        <f t="shared" si="3"/>
        <v>#DIV/0!</v>
      </c>
      <c r="M159" s="15"/>
      <c r="N159" s="32"/>
      <c r="O159" s="67"/>
      <c r="P159" s="15"/>
    </row>
    <row r="160" spans="1:16" ht="12.75">
      <c r="A160" s="14" t="s">
        <v>105</v>
      </c>
      <c r="B160" s="15" t="s">
        <v>2</v>
      </c>
      <c r="C160" s="16">
        <v>37262</v>
      </c>
      <c r="D160" s="57" t="s">
        <v>32</v>
      </c>
      <c r="E160" s="50" t="s">
        <v>57</v>
      </c>
      <c r="F160" s="15" t="s">
        <v>36</v>
      </c>
      <c r="G160" s="27">
        <v>6.3</v>
      </c>
      <c r="H160" s="15">
        <v>3</v>
      </c>
      <c r="I160" s="11" t="s">
        <v>6</v>
      </c>
      <c r="J160" s="15">
        <v>0.5</v>
      </c>
      <c r="K160" s="46">
        <v>6.5</v>
      </c>
      <c r="L160" s="30">
        <f t="shared" si="3"/>
        <v>6.4714285714285715</v>
      </c>
      <c r="M160" s="15">
        <v>1.5</v>
      </c>
      <c r="N160" s="51"/>
      <c r="O160" s="67">
        <v>1.1</v>
      </c>
      <c r="P160" s="15"/>
    </row>
    <row r="161" spans="1:16" ht="12.75">
      <c r="A161" s="14" t="s">
        <v>105</v>
      </c>
      <c r="B161" s="15" t="s">
        <v>2</v>
      </c>
      <c r="C161" s="16">
        <v>37262</v>
      </c>
      <c r="D161" s="57" t="s">
        <v>32</v>
      </c>
      <c r="E161" s="50" t="s">
        <v>57</v>
      </c>
      <c r="F161" s="15" t="s">
        <v>36</v>
      </c>
      <c r="G161" s="27">
        <v>6.3</v>
      </c>
      <c r="H161" s="15">
        <v>3</v>
      </c>
      <c r="I161" s="11" t="s">
        <v>6</v>
      </c>
      <c r="J161" s="15">
        <v>5</v>
      </c>
      <c r="K161" s="46">
        <v>7</v>
      </c>
      <c r="L161" s="30">
        <f>SUM(G161)+H161/(H161+J161)*(K161-G161)</f>
        <v>6.5625</v>
      </c>
      <c r="M161" s="15">
        <v>2.5</v>
      </c>
      <c r="N161" s="51">
        <v>6.5</v>
      </c>
      <c r="O161" s="67">
        <v>1.1</v>
      </c>
      <c r="P161" s="15"/>
    </row>
    <row r="162" spans="1:16" ht="12.75">
      <c r="A162" s="14" t="s">
        <v>105</v>
      </c>
      <c r="B162" s="15" t="s">
        <v>2</v>
      </c>
      <c r="C162" s="16">
        <v>37262</v>
      </c>
      <c r="D162" s="57" t="s">
        <v>32</v>
      </c>
      <c r="E162" s="50" t="s">
        <v>57</v>
      </c>
      <c r="F162" s="15" t="s">
        <v>36</v>
      </c>
      <c r="G162" s="27">
        <v>6.3</v>
      </c>
      <c r="H162" s="15">
        <v>3</v>
      </c>
      <c r="I162" s="11" t="s">
        <v>6</v>
      </c>
      <c r="J162" s="15">
        <v>4</v>
      </c>
      <c r="K162" s="46">
        <v>6.7</v>
      </c>
      <c r="L162" s="30">
        <f>SUM(G162)+H162/(H162+J162)*(K162-G162)</f>
        <v>6.4714285714285715</v>
      </c>
      <c r="M162" s="15">
        <v>1.5</v>
      </c>
      <c r="N162" s="32">
        <f>(6.47+6.47+6.56+6.47+6.47)/5</f>
        <v>6.4879999999999995</v>
      </c>
      <c r="O162" s="67">
        <v>1.1</v>
      </c>
      <c r="P162" s="15"/>
    </row>
    <row r="163" spans="1:16" ht="12.75">
      <c r="A163" s="14"/>
      <c r="B163" s="15"/>
      <c r="C163" s="16"/>
      <c r="D163" s="49"/>
      <c r="E163" s="49"/>
      <c r="F163" s="15"/>
      <c r="G163" s="27"/>
      <c r="H163" s="15"/>
      <c r="I163" s="11" t="s">
        <v>6</v>
      </c>
      <c r="J163" s="15"/>
      <c r="K163" s="46"/>
      <c r="L163" s="30" t="e">
        <f>SUM(G163)+H163/(H163+J163)*(K163-G163)</f>
        <v>#DIV/0!</v>
      </c>
      <c r="M163" s="15"/>
      <c r="N163" s="32"/>
      <c r="O163" s="67"/>
      <c r="P163" s="15"/>
    </row>
    <row r="164" spans="1:16" ht="12.75">
      <c r="A164" s="14" t="s">
        <v>105</v>
      </c>
      <c r="B164" s="15" t="s">
        <v>2</v>
      </c>
      <c r="C164" s="16">
        <v>36902</v>
      </c>
      <c r="D164" s="57" t="s">
        <v>42</v>
      </c>
      <c r="E164" s="50" t="s">
        <v>17</v>
      </c>
      <c r="F164" s="15" t="s">
        <v>36</v>
      </c>
      <c r="G164" s="27">
        <v>6.3</v>
      </c>
      <c r="H164" s="15">
        <v>4</v>
      </c>
      <c r="I164" s="11" t="s">
        <v>6</v>
      </c>
      <c r="J164" s="15">
        <v>1.5</v>
      </c>
      <c r="K164" s="46">
        <v>7</v>
      </c>
      <c r="L164" s="30">
        <f>SUM(G164)+H164/(H164+J164)*(K164-G164)</f>
        <v>6.809090909090909</v>
      </c>
      <c r="M164" s="15">
        <v>2</v>
      </c>
      <c r="N164" s="51"/>
      <c r="O164" s="67">
        <v>1.5</v>
      </c>
      <c r="P164" s="15"/>
    </row>
    <row r="165" spans="1:16" ht="12.75">
      <c r="A165" s="14" t="s">
        <v>105</v>
      </c>
      <c r="B165" s="15" t="s">
        <v>2</v>
      </c>
      <c r="C165" s="16">
        <v>36902</v>
      </c>
      <c r="D165" s="57" t="s">
        <v>42</v>
      </c>
      <c r="E165" s="50" t="s">
        <v>17</v>
      </c>
      <c r="F165" s="15" t="s">
        <v>36</v>
      </c>
      <c r="G165" s="27">
        <v>6.5</v>
      </c>
      <c r="H165" s="15">
        <v>1</v>
      </c>
      <c r="I165" s="11" t="s">
        <v>6</v>
      </c>
      <c r="J165" s="15">
        <v>2</v>
      </c>
      <c r="K165" s="46">
        <v>7</v>
      </c>
      <c r="L165" s="30">
        <f aca="true" t="shared" si="4" ref="L165:L219">SUM(G165)+H165/(H165+J165)*(K165-G165)</f>
        <v>6.666666666666667</v>
      </c>
      <c r="M165" s="15">
        <v>2</v>
      </c>
      <c r="N165" s="51"/>
      <c r="O165" s="67">
        <v>1.5</v>
      </c>
      <c r="P165" s="15"/>
    </row>
    <row r="166" spans="1:16" ht="12.75">
      <c r="A166" s="14" t="s">
        <v>105</v>
      </c>
      <c r="B166" s="15" t="s">
        <v>2</v>
      </c>
      <c r="C166" s="16">
        <v>36902</v>
      </c>
      <c r="D166" s="49" t="s">
        <v>114</v>
      </c>
      <c r="E166" s="49" t="s">
        <v>8</v>
      </c>
      <c r="F166" s="15" t="s">
        <v>36</v>
      </c>
      <c r="G166" s="27">
        <v>6.3</v>
      </c>
      <c r="H166" s="15">
        <v>4</v>
      </c>
      <c r="I166" s="11" t="s">
        <v>6</v>
      </c>
      <c r="J166" s="15">
        <v>1</v>
      </c>
      <c r="K166" s="46">
        <v>7</v>
      </c>
      <c r="L166" s="30">
        <f t="shared" si="4"/>
        <v>6.86</v>
      </c>
      <c r="M166" s="15">
        <v>2</v>
      </c>
      <c r="N166" s="32">
        <v>6.8</v>
      </c>
      <c r="O166" s="67">
        <v>1.8</v>
      </c>
      <c r="P166" s="15"/>
    </row>
    <row r="167" spans="1:16" ht="12.75">
      <c r="A167" s="14" t="s">
        <v>105</v>
      </c>
      <c r="B167" s="15" t="s">
        <v>2</v>
      </c>
      <c r="C167" s="16">
        <v>36902</v>
      </c>
      <c r="D167" s="49" t="s">
        <v>114</v>
      </c>
      <c r="E167" s="49" t="s">
        <v>8</v>
      </c>
      <c r="F167" s="15" t="s">
        <v>36</v>
      </c>
      <c r="G167" s="27">
        <v>6.5</v>
      </c>
      <c r="H167" s="15">
        <v>1</v>
      </c>
      <c r="I167" s="11" t="s">
        <v>6</v>
      </c>
      <c r="J167" s="15">
        <v>1</v>
      </c>
      <c r="K167" s="46">
        <v>7</v>
      </c>
      <c r="L167" s="30">
        <f t="shared" si="4"/>
        <v>6.75</v>
      </c>
      <c r="M167" s="15">
        <v>2</v>
      </c>
      <c r="N167" s="32">
        <f>SUM(L164:L167)/4</f>
        <v>6.771439393939394</v>
      </c>
      <c r="O167" s="67">
        <v>1.8</v>
      </c>
      <c r="P167" s="15"/>
    </row>
    <row r="168" spans="1:16" ht="12.75">
      <c r="A168" s="14"/>
      <c r="B168" s="15"/>
      <c r="C168" s="16"/>
      <c r="D168" s="49"/>
      <c r="E168" s="49"/>
      <c r="F168" s="15"/>
      <c r="G168" s="27"/>
      <c r="H168" s="15"/>
      <c r="I168" s="11" t="s">
        <v>6</v>
      </c>
      <c r="J168" s="15"/>
      <c r="K168" s="46"/>
      <c r="L168" s="30" t="e">
        <f t="shared" si="4"/>
        <v>#DIV/0!</v>
      </c>
      <c r="M168" s="15"/>
      <c r="N168" s="32"/>
      <c r="O168" s="67"/>
      <c r="P168" s="15"/>
    </row>
    <row r="169" spans="1:16" ht="12.75">
      <c r="A169" s="14" t="s">
        <v>105</v>
      </c>
      <c r="B169" s="15" t="s">
        <v>2</v>
      </c>
      <c r="C169" s="16">
        <v>37268</v>
      </c>
      <c r="D169" s="50" t="s">
        <v>58</v>
      </c>
      <c r="E169" s="50" t="s">
        <v>59</v>
      </c>
      <c r="F169" s="15" t="s">
        <v>36</v>
      </c>
      <c r="G169" s="27">
        <v>6.5</v>
      </c>
      <c r="H169" s="15">
        <v>2</v>
      </c>
      <c r="I169" s="11" t="s">
        <v>6</v>
      </c>
      <c r="J169" s="15">
        <v>1</v>
      </c>
      <c r="K169" s="46">
        <v>7</v>
      </c>
      <c r="L169" s="30">
        <f t="shared" si="4"/>
        <v>6.833333333333333</v>
      </c>
      <c r="M169" s="15">
        <v>1.5</v>
      </c>
      <c r="N169" s="32">
        <v>6.9</v>
      </c>
      <c r="O169" s="67">
        <v>1.7</v>
      </c>
      <c r="P169" s="15"/>
    </row>
    <row r="170" spans="1:16" ht="12.75">
      <c r="A170" s="14" t="s">
        <v>105</v>
      </c>
      <c r="B170" s="15" t="s">
        <v>2</v>
      </c>
      <c r="C170" s="16">
        <v>37268</v>
      </c>
      <c r="D170" s="50" t="s">
        <v>58</v>
      </c>
      <c r="E170" s="50" t="s">
        <v>59</v>
      </c>
      <c r="F170" s="15" t="s">
        <v>36</v>
      </c>
      <c r="G170" s="27">
        <v>6.3</v>
      </c>
      <c r="H170" s="15">
        <v>4.5</v>
      </c>
      <c r="I170" s="11" t="s">
        <v>6</v>
      </c>
      <c r="J170" s="15">
        <v>1</v>
      </c>
      <c r="K170" s="46">
        <v>7</v>
      </c>
      <c r="L170" s="30">
        <f t="shared" si="4"/>
        <v>6.872727272727273</v>
      </c>
      <c r="M170" s="15">
        <v>1.5</v>
      </c>
      <c r="N170" s="32">
        <f>SUM(L169:L170)/2</f>
        <v>6.8530303030303035</v>
      </c>
      <c r="O170" s="67">
        <v>1.7</v>
      </c>
      <c r="P170" s="15"/>
    </row>
    <row r="171" spans="1:16" ht="12.75">
      <c r="A171" s="14"/>
      <c r="B171" s="15"/>
      <c r="C171" s="16"/>
      <c r="D171" s="49"/>
      <c r="E171" s="49"/>
      <c r="F171" s="15"/>
      <c r="G171" s="27"/>
      <c r="H171" s="15"/>
      <c r="I171" s="11" t="s">
        <v>6</v>
      </c>
      <c r="J171" s="15"/>
      <c r="K171" s="46"/>
      <c r="L171" s="30" t="e">
        <f t="shared" si="4"/>
        <v>#DIV/0!</v>
      </c>
      <c r="M171" s="15"/>
      <c r="N171" s="32"/>
      <c r="O171" s="67"/>
      <c r="P171" s="15"/>
    </row>
    <row r="172" spans="1:16" ht="12.75">
      <c r="A172" s="14" t="s">
        <v>105</v>
      </c>
      <c r="B172" s="15" t="s">
        <v>2</v>
      </c>
      <c r="C172" s="16">
        <v>37270</v>
      </c>
      <c r="D172" s="50" t="s">
        <v>31</v>
      </c>
      <c r="E172" s="50" t="s">
        <v>32</v>
      </c>
      <c r="F172" s="15" t="s">
        <v>15</v>
      </c>
      <c r="G172" s="27">
        <v>7</v>
      </c>
      <c r="H172" s="15">
        <v>1</v>
      </c>
      <c r="I172" s="11" t="s">
        <v>6</v>
      </c>
      <c r="J172" s="15">
        <v>3</v>
      </c>
      <c r="K172" s="46">
        <v>7.2</v>
      </c>
      <c r="L172" s="30">
        <f t="shared" si="4"/>
        <v>7.05</v>
      </c>
      <c r="M172" s="15">
        <v>2</v>
      </c>
      <c r="N172" s="32"/>
      <c r="O172" s="67">
        <v>1.3</v>
      </c>
      <c r="P172" s="15"/>
    </row>
    <row r="173" spans="1:16" ht="12.75">
      <c r="A173" s="14" t="s">
        <v>105</v>
      </c>
      <c r="B173" s="15" t="s">
        <v>2</v>
      </c>
      <c r="C173" s="16">
        <v>37270</v>
      </c>
      <c r="D173" s="50" t="s">
        <v>31</v>
      </c>
      <c r="E173" s="50" t="s">
        <v>32</v>
      </c>
      <c r="F173" s="15" t="s">
        <v>15</v>
      </c>
      <c r="G173" s="27">
        <v>7</v>
      </c>
      <c r="H173" s="15">
        <v>1</v>
      </c>
      <c r="I173" s="11" t="s">
        <v>6</v>
      </c>
      <c r="J173" s="15">
        <v>4</v>
      </c>
      <c r="K173" s="46">
        <v>7.2</v>
      </c>
      <c r="L173" s="30">
        <f t="shared" si="4"/>
        <v>7.04</v>
      </c>
      <c r="M173" s="15">
        <v>1.5</v>
      </c>
      <c r="N173" s="32"/>
      <c r="O173" s="67">
        <v>1.3</v>
      </c>
      <c r="P173" s="15"/>
    </row>
    <row r="174" spans="1:16" ht="12.75">
      <c r="A174" s="14" t="s">
        <v>105</v>
      </c>
      <c r="B174" s="15" t="s">
        <v>2</v>
      </c>
      <c r="C174" s="16">
        <v>37270</v>
      </c>
      <c r="D174" s="50" t="s">
        <v>31</v>
      </c>
      <c r="E174" s="50" t="s">
        <v>32</v>
      </c>
      <c r="F174" s="15" t="s">
        <v>15</v>
      </c>
      <c r="G174" s="27">
        <v>6.5</v>
      </c>
      <c r="H174" s="15">
        <v>5</v>
      </c>
      <c r="I174" s="11" t="s">
        <v>6</v>
      </c>
      <c r="J174" s="15">
        <v>3</v>
      </c>
      <c r="K174" s="46">
        <v>7.2</v>
      </c>
      <c r="L174" s="30">
        <f t="shared" si="4"/>
        <v>6.9375</v>
      </c>
      <c r="M174" s="15">
        <v>2</v>
      </c>
      <c r="N174" s="32"/>
      <c r="O174" s="67">
        <v>1.3</v>
      </c>
      <c r="P174" s="15"/>
    </row>
    <row r="175" spans="1:16" ht="12.75">
      <c r="A175" s="14" t="s">
        <v>105</v>
      </c>
      <c r="B175" s="15" t="s">
        <v>2</v>
      </c>
      <c r="C175" s="16">
        <v>37270</v>
      </c>
      <c r="D175" s="50" t="s">
        <v>31</v>
      </c>
      <c r="E175" s="50" t="s">
        <v>32</v>
      </c>
      <c r="F175" s="15" t="s">
        <v>15</v>
      </c>
      <c r="G175" s="27">
        <v>6.7</v>
      </c>
      <c r="H175" s="15">
        <v>4</v>
      </c>
      <c r="I175" s="11" t="s">
        <v>6</v>
      </c>
      <c r="J175" s="15">
        <v>4</v>
      </c>
      <c r="K175" s="46">
        <v>7.2</v>
      </c>
      <c r="L175" s="30">
        <f t="shared" si="4"/>
        <v>6.95</v>
      </c>
      <c r="M175" s="15">
        <v>2</v>
      </c>
      <c r="N175" s="32"/>
      <c r="O175" s="67">
        <v>1.3</v>
      </c>
      <c r="P175" s="15"/>
    </row>
    <row r="176" spans="1:16" ht="12.75">
      <c r="A176" s="14" t="s">
        <v>105</v>
      </c>
      <c r="B176" s="15" t="s">
        <v>2</v>
      </c>
      <c r="C176" s="16">
        <v>37270</v>
      </c>
      <c r="D176" s="50" t="s">
        <v>31</v>
      </c>
      <c r="E176" s="50" t="s">
        <v>32</v>
      </c>
      <c r="F176" s="15" t="s">
        <v>15</v>
      </c>
      <c r="G176" s="27">
        <v>7</v>
      </c>
      <c r="H176" s="15">
        <v>1.5</v>
      </c>
      <c r="I176" s="11" t="s">
        <v>6</v>
      </c>
      <c r="J176" s="15">
        <v>4</v>
      </c>
      <c r="K176" s="46">
        <v>7.2</v>
      </c>
      <c r="L176" s="30">
        <f t="shared" si="4"/>
        <v>7.054545454545455</v>
      </c>
      <c r="M176" s="15">
        <v>2</v>
      </c>
      <c r="N176" s="32">
        <v>7</v>
      </c>
      <c r="O176" s="67">
        <v>1.3</v>
      </c>
      <c r="P176" s="15"/>
    </row>
    <row r="177" spans="1:16" ht="12.75">
      <c r="A177" s="14" t="s">
        <v>105</v>
      </c>
      <c r="B177" s="15" t="s">
        <v>2</v>
      </c>
      <c r="C177" s="16">
        <v>37270</v>
      </c>
      <c r="D177" s="50" t="s">
        <v>31</v>
      </c>
      <c r="E177" s="50" t="s">
        <v>32</v>
      </c>
      <c r="F177" s="15" t="s">
        <v>15</v>
      </c>
      <c r="G177" s="27">
        <v>7</v>
      </c>
      <c r="H177" s="15">
        <v>2</v>
      </c>
      <c r="I177" s="11" t="s">
        <v>6</v>
      </c>
      <c r="J177" s="15">
        <v>4</v>
      </c>
      <c r="K177" s="46">
        <v>7.2</v>
      </c>
      <c r="L177" s="30">
        <f t="shared" si="4"/>
        <v>7.066666666666666</v>
      </c>
      <c r="M177" s="15">
        <v>1.5</v>
      </c>
      <c r="N177" s="32">
        <f>SUM(L172:L177)/6</f>
        <v>7.01645202020202</v>
      </c>
      <c r="O177" s="67">
        <v>1.3</v>
      </c>
      <c r="P177" s="15"/>
    </row>
    <row r="178" spans="1:16" ht="12.75">
      <c r="A178" s="14"/>
      <c r="B178" s="15"/>
      <c r="C178" s="16"/>
      <c r="D178" s="49"/>
      <c r="E178" s="49"/>
      <c r="F178" s="15"/>
      <c r="G178" s="27"/>
      <c r="H178" s="15"/>
      <c r="I178" s="11" t="s">
        <v>6</v>
      </c>
      <c r="J178" s="15"/>
      <c r="K178" s="46"/>
      <c r="L178" s="30" t="e">
        <f t="shared" si="4"/>
        <v>#DIV/0!</v>
      </c>
      <c r="M178" s="15"/>
      <c r="N178" s="32"/>
      <c r="O178" s="67"/>
      <c r="P178" s="15"/>
    </row>
    <row r="179" spans="1:16" ht="12.75">
      <c r="A179" s="14" t="s">
        <v>105</v>
      </c>
      <c r="B179" s="15" t="s">
        <v>2</v>
      </c>
      <c r="C179" s="16">
        <v>37273</v>
      </c>
      <c r="D179" s="50" t="s">
        <v>50</v>
      </c>
      <c r="E179" s="50" t="s">
        <v>51</v>
      </c>
      <c r="F179" s="15" t="s">
        <v>15</v>
      </c>
      <c r="G179" s="27">
        <v>7</v>
      </c>
      <c r="H179" s="15">
        <v>3</v>
      </c>
      <c r="I179" s="11" t="s">
        <v>6</v>
      </c>
      <c r="J179" s="15">
        <v>2</v>
      </c>
      <c r="K179" s="46">
        <v>7.2</v>
      </c>
      <c r="L179" s="30">
        <f t="shared" si="4"/>
        <v>7.12</v>
      </c>
      <c r="M179" s="15">
        <v>1.5</v>
      </c>
      <c r="N179" s="32"/>
      <c r="O179" s="67">
        <v>1.7</v>
      </c>
      <c r="P179" s="15" t="s">
        <v>115</v>
      </c>
    </row>
    <row r="180" spans="1:16" ht="12.75">
      <c r="A180" s="14" t="s">
        <v>105</v>
      </c>
      <c r="B180" s="15" t="s">
        <v>2</v>
      </c>
      <c r="C180" s="16">
        <v>37273</v>
      </c>
      <c r="D180" s="50" t="s">
        <v>50</v>
      </c>
      <c r="E180" s="50" t="s">
        <v>51</v>
      </c>
      <c r="F180" s="15" t="s">
        <v>15</v>
      </c>
      <c r="G180" s="27">
        <v>7</v>
      </c>
      <c r="H180" s="15">
        <v>3</v>
      </c>
      <c r="I180" s="11" t="s">
        <v>6</v>
      </c>
      <c r="J180" s="15">
        <v>5</v>
      </c>
      <c r="K180" s="46">
        <v>7.5</v>
      </c>
      <c r="L180" s="30">
        <f t="shared" si="4"/>
        <v>7.1875</v>
      </c>
      <c r="M180" s="15">
        <v>2</v>
      </c>
      <c r="N180" s="32"/>
      <c r="O180" s="67">
        <v>1.7</v>
      </c>
      <c r="P180" s="15"/>
    </row>
    <row r="181" spans="1:16" ht="12.75">
      <c r="A181" s="14" t="s">
        <v>105</v>
      </c>
      <c r="B181" s="15" t="s">
        <v>2</v>
      </c>
      <c r="C181" s="16">
        <v>37273</v>
      </c>
      <c r="D181" s="50" t="s">
        <v>50</v>
      </c>
      <c r="E181" s="50" t="s">
        <v>51</v>
      </c>
      <c r="F181" s="15" t="s">
        <v>15</v>
      </c>
      <c r="G181" s="27">
        <v>6.7</v>
      </c>
      <c r="H181" s="15">
        <v>4</v>
      </c>
      <c r="I181" s="11" t="s">
        <v>6</v>
      </c>
      <c r="J181" s="15">
        <v>5</v>
      </c>
      <c r="K181" s="46">
        <v>7.5</v>
      </c>
      <c r="L181" s="30">
        <f t="shared" si="4"/>
        <v>7.055555555555555</v>
      </c>
      <c r="M181" s="15">
        <v>2</v>
      </c>
      <c r="N181" s="32"/>
      <c r="O181" s="67">
        <v>1.7</v>
      </c>
      <c r="P181" s="15"/>
    </row>
    <row r="182" spans="1:16" ht="12.75">
      <c r="A182" s="14" t="s">
        <v>105</v>
      </c>
      <c r="B182" s="15" t="s">
        <v>2</v>
      </c>
      <c r="C182" s="16">
        <v>37273</v>
      </c>
      <c r="D182" s="50" t="s">
        <v>50</v>
      </c>
      <c r="E182" s="50" t="s">
        <v>51</v>
      </c>
      <c r="F182" s="15" t="s">
        <v>15</v>
      </c>
      <c r="G182" s="27">
        <v>6.7</v>
      </c>
      <c r="H182" s="15">
        <v>4</v>
      </c>
      <c r="I182" s="11" t="s">
        <v>6</v>
      </c>
      <c r="J182" s="15">
        <v>1.5</v>
      </c>
      <c r="K182" s="46">
        <v>7.2</v>
      </c>
      <c r="L182" s="30">
        <f t="shared" si="4"/>
        <v>7.0636363636363635</v>
      </c>
      <c r="M182" s="15">
        <v>2</v>
      </c>
      <c r="N182" s="32">
        <v>7.1</v>
      </c>
      <c r="O182" s="67">
        <v>1.7</v>
      </c>
      <c r="P182" s="15"/>
    </row>
    <row r="183" spans="1:16" ht="12.75">
      <c r="A183" s="14" t="s">
        <v>105</v>
      </c>
      <c r="B183" s="15" t="s">
        <v>2</v>
      </c>
      <c r="C183" s="16">
        <v>37273</v>
      </c>
      <c r="D183" s="50" t="s">
        <v>50</v>
      </c>
      <c r="E183" s="50" t="s">
        <v>51</v>
      </c>
      <c r="F183" s="15" t="s">
        <v>15</v>
      </c>
      <c r="G183" s="27">
        <v>7</v>
      </c>
      <c r="H183" s="15">
        <v>3</v>
      </c>
      <c r="I183" s="11" t="s">
        <v>6</v>
      </c>
      <c r="J183" s="15">
        <v>2</v>
      </c>
      <c r="K183" s="46">
        <v>7.2</v>
      </c>
      <c r="L183" s="30">
        <f t="shared" si="4"/>
        <v>7.12</v>
      </c>
      <c r="M183" s="15">
        <v>1.5</v>
      </c>
      <c r="N183" s="32">
        <f>SUM(L179:L183)/5</f>
        <v>7.109338383838383</v>
      </c>
      <c r="O183" s="67">
        <v>1.7</v>
      </c>
      <c r="P183" s="15"/>
    </row>
    <row r="184" spans="1:16" ht="12.75">
      <c r="A184" s="14"/>
      <c r="B184" s="15"/>
      <c r="C184" s="16"/>
      <c r="D184" s="49"/>
      <c r="E184" s="49"/>
      <c r="F184" s="15"/>
      <c r="G184" s="27"/>
      <c r="H184" s="15"/>
      <c r="I184" s="11" t="s">
        <v>6</v>
      </c>
      <c r="J184" s="15"/>
      <c r="K184" s="46"/>
      <c r="L184" s="30" t="e">
        <f t="shared" si="4"/>
        <v>#DIV/0!</v>
      </c>
      <c r="M184" s="15"/>
      <c r="N184" s="32"/>
      <c r="O184" s="67"/>
      <c r="P184" s="15"/>
    </row>
    <row r="185" spans="1:16" ht="12.75">
      <c r="A185" s="14" t="s">
        <v>105</v>
      </c>
      <c r="B185" s="15" t="s">
        <v>2</v>
      </c>
      <c r="C185" s="16">
        <v>37276</v>
      </c>
      <c r="D185" s="50" t="s">
        <v>63</v>
      </c>
      <c r="E185" s="50" t="s">
        <v>64</v>
      </c>
      <c r="F185" s="15" t="s">
        <v>15</v>
      </c>
      <c r="G185" s="27">
        <v>7</v>
      </c>
      <c r="H185" s="15">
        <v>3</v>
      </c>
      <c r="I185" s="11" t="s">
        <v>6</v>
      </c>
      <c r="J185" s="15">
        <v>4.5</v>
      </c>
      <c r="K185" s="46">
        <v>7.5</v>
      </c>
      <c r="L185" s="30">
        <f t="shared" si="4"/>
        <v>7.2</v>
      </c>
      <c r="M185" s="15">
        <v>1.5</v>
      </c>
      <c r="N185" s="32"/>
      <c r="O185" s="68" t="s">
        <v>65</v>
      </c>
      <c r="P185" s="15"/>
    </row>
    <row r="186" spans="1:16" ht="12.75">
      <c r="A186" s="14" t="s">
        <v>105</v>
      </c>
      <c r="B186" s="15" t="s">
        <v>2</v>
      </c>
      <c r="C186" s="16">
        <v>37276</v>
      </c>
      <c r="D186" s="50" t="s">
        <v>63</v>
      </c>
      <c r="E186" s="50" t="s">
        <v>64</v>
      </c>
      <c r="F186" s="15" t="s">
        <v>15</v>
      </c>
      <c r="G186" s="27">
        <v>6.7</v>
      </c>
      <c r="H186" s="15">
        <v>4</v>
      </c>
      <c r="I186" s="11" t="s">
        <v>6</v>
      </c>
      <c r="J186" s="15">
        <v>4.5</v>
      </c>
      <c r="K186" s="46">
        <v>7.5</v>
      </c>
      <c r="L186" s="30">
        <f t="shared" si="4"/>
        <v>7.076470588235294</v>
      </c>
      <c r="M186" s="15">
        <v>2</v>
      </c>
      <c r="N186" s="32"/>
      <c r="O186" s="68" t="s">
        <v>65</v>
      </c>
      <c r="P186" s="15"/>
    </row>
    <row r="187" spans="1:16" ht="12.75">
      <c r="A187" s="14" t="s">
        <v>105</v>
      </c>
      <c r="B187" s="15" t="s">
        <v>2</v>
      </c>
      <c r="C187" s="16">
        <v>37276</v>
      </c>
      <c r="D187" s="50" t="s">
        <v>63</v>
      </c>
      <c r="E187" s="50" t="s">
        <v>64</v>
      </c>
      <c r="F187" s="15" t="s">
        <v>15</v>
      </c>
      <c r="G187" s="27">
        <v>6.7</v>
      </c>
      <c r="H187" s="15">
        <v>5</v>
      </c>
      <c r="I187" s="11" t="s">
        <v>6</v>
      </c>
      <c r="J187" s="15">
        <v>4.5</v>
      </c>
      <c r="K187" s="46">
        <v>7.5</v>
      </c>
      <c r="L187" s="30">
        <f t="shared" si="4"/>
        <v>7.121052631578947</v>
      </c>
      <c r="M187" s="15">
        <v>2</v>
      </c>
      <c r="N187" s="32">
        <v>7.2</v>
      </c>
      <c r="O187" s="68" t="s">
        <v>65</v>
      </c>
      <c r="P187" s="15"/>
    </row>
    <row r="188" spans="1:16" ht="12.75">
      <c r="A188" s="14" t="s">
        <v>105</v>
      </c>
      <c r="B188" s="15" t="s">
        <v>2</v>
      </c>
      <c r="C188" s="16">
        <v>37276</v>
      </c>
      <c r="D188" s="50" t="s">
        <v>63</v>
      </c>
      <c r="E188" s="50" t="s">
        <v>64</v>
      </c>
      <c r="F188" s="15" t="s">
        <v>15</v>
      </c>
      <c r="G188" s="27">
        <v>7</v>
      </c>
      <c r="H188" s="15">
        <v>4</v>
      </c>
      <c r="I188" s="11" t="s">
        <v>6</v>
      </c>
      <c r="J188" s="15">
        <v>4.5</v>
      </c>
      <c r="K188" s="46">
        <v>7.5</v>
      </c>
      <c r="L188" s="30">
        <f t="shared" si="4"/>
        <v>7.235294117647059</v>
      </c>
      <c r="M188" s="15">
        <v>2</v>
      </c>
      <c r="N188" s="32">
        <f>SUM(L185:L188)/4</f>
        <v>7.158204334365325</v>
      </c>
      <c r="O188" s="68" t="s">
        <v>65</v>
      </c>
      <c r="P188" s="15"/>
    </row>
    <row r="189" spans="1:16" ht="12.75">
      <c r="A189" s="14"/>
      <c r="B189" s="15"/>
      <c r="C189" s="16"/>
      <c r="D189" s="49"/>
      <c r="E189" s="49"/>
      <c r="F189" s="15"/>
      <c r="G189" s="27"/>
      <c r="H189" s="15"/>
      <c r="I189" s="11" t="s">
        <v>6</v>
      </c>
      <c r="J189" s="15"/>
      <c r="K189" s="46"/>
      <c r="L189" s="30" t="e">
        <f t="shared" si="4"/>
        <v>#DIV/0!</v>
      </c>
      <c r="M189" s="15"/>
      <c r="N189" s="32"/>
      <c r="O189" s="67"/>
      <c r="P189" s="15"/>
    </row>
    <row r="190" spans="1:16" ht="12.75">
      <c r="A190" s="14" t="s">
        <v>105</v>
      </c>
      <c r="B190" s="15" t="s">
        <v>2</v>
      </c>
      <c r="C190" s="16">
        <v>37280</v>
      </c>
      <c r="D190" s="50" t="s">
        <v>43</v>
      </c>
      <c r="E190" s="50" t="s">
        <v>18</v>
      </c>
      <c r="F190" s="15" t="s">
        <v>15</v>
      </c>
      <c r="G190" s="27">
        <v>7</v>
      </c>
      <c r="H190" s="15">
        <v>4</v>
      </c>
      <c r="I190" s="11" t="s">
        <v>6</v>
      </c>
      <c r="J190" s="15">
        <v>3</v>
      </c>
      <c r="K190" s="46">
        <v>7.5</v>
      </c>
      <c r="L190" s="30">
        <f t="shared" si="4"/>
        <v>7.285714285714286</v>
      </c>
      <c r="M190" s="15">
        <v>2</v>
      </c>
      <c r="N190" s="32">
        <v>7.3</v>
      </c>
      <c r="O190" s="68" t="s">
        <v>116</v>
      </c>
      <c r="P190" s="15"/>
    </row>
    <row r="191" spans="1:16" ht="12.75">
      <c r="A191" s="14" t="s">
        <v>105</v>
      </c>
      <c r="B191" s="15" t="s">
        <v>2</v>
      </c>
      <c r="C191" s="16">
        <v>37280</v>
      </c>
      <c r="D191" s="50" t="s">
        <v>43</v>
      </c>
      <c r="E191" s="50" t="s">
        <v>18</v>
      </c>
      <c r="F191" s="15" t="s">
        <v>15</v>
      </c>
      <c r="G191" s="27">
        <v>7.2</v>
      </c>
      <c r="H191" s="15">
        <v>1</v>
      </c>
      <c r="I191" s="11" t="s">
        <v>6</v>
      </c>
      <c r="J191" s="15">
        <v>3</v>
      </c>
      <c r="K191" s="46">
        <v>7.5</v>
      </c>
      <c r="L191" s="30">
        <f t="shared" si="4"/>
        <v>7.275</v>
      </c>
      <c r="M191" s="15">
        <v>2</v>
      </c>
      <c r="N191" s="32">
        <f>SUM(L190:L191)/2</f>
        <v>7.280357142857143</v>
      </c>
      <c r="O191" s="68" t="s">
        <v>116</v>
      </c>
      <c r="P191" s="15"/>
    </row>
    <row r="192" spans="1:16" ht="12.75">
      <c r="A192" s="14"/>
      <c r="B192" s="15"/>
      <c r="C192" s="16"/>
      <c r="D192" s="49"/>
      <c r="E192" s="49"/>
      <c r="F192" s="15"/>
      <c r="G192" s="27"/>
      <c r="H192" s="15"/>
      <c r="I192" s="11" t="s">
        <v>6</v>
      </c>
      <c r="J192" s="15"/>
      <c r="K192" s="46"/>
      <c r="L192" s="30" t="e">
        <f t="shared" si="4"/>
        <v>#DIV/0!</v>
      </c>
      <c r="M192" s="15"/>
      <c r="N192" s="32"/>
      <c r="O192" s="67"/>
      <c r="P192" s="15"/>
    </row>
    <row r="193" spans="1:16" ht="12.75">
      <c r="A193" s="14" t="s">
        <v>105</v>
      </c>
      <c r="B193" s="15" t="s">
        <v>2</v>
      </c>
      <c r="C193" s="16">
        <v>37285</v>
      </c>
      <c r="D193" s="50" t="s">
        <v>18</v>
      </c>
      <c r="E193" s="50" t="s">
        <v>66</v>
      </c>
      <c r="F193" s="15" t="s">
        <v>15</v>
      </c>
      <c r="G193" s="27">
        <v>7</v>
      </c>
      <c r="H193" s="15">
        <v>5</v>
      </c>
      <c r="I193" s="11" t="s">
        <v>6</v>
      </c>
      <c r="J193" s="15">
        <v>3</v>
      </c>
      <c r="K193" s="46">
        <v>7.5</v>
      </c>
      <c r="L193" s="30">
        <f t="shared" si="4"/>
        <v>7.3125</v>
      </c>
      <c r="M193" s="15">
        <v>2</v>
      </c>
      <c r="N193" s="32"/>
      <c r="O193" s="68" t="s">
        <v>67</v>
      </c>
      <c r="P193" s="15"/>
    </row>
    <row r="194" spans="1:16" ht="12.75">
      <c r="A194" s="14" t="s">
        <v>105</v>
      </c>
      <c r="B194" s="15" t="s">
        <v>2</v>
      </c>
      <c r="C194" s="16">
        <v>37285</v>
      </c>
      <c r="D194" s="50" t="s">
        <v>18</v>
      </c>
      <c r="E194" s="50" t="s">
        <v>66</v>
      </c>
      <c r="F194" s="15" t="s">
        <v>15</v>
      </c>
      <c r="G194" s="27">
        <v>7.2</v>
      </c>
      <c r="H194" s="15">
        <v>1</v>
      </c>
      <c r="I194" s="11" t="s">
        <v>6</v>
      </c>
      <c r="J194" s="15">
        <v>3</v>
      </c>
      <c r="K194" s="46">
        <v>7.5</v>
      </c>
      <c r="L194" s="30">
        <f t="shared" si="4"/>
        <v>7.275</v>
      </c>
      <c r="M194" s="15">
        <v>2</v>
      </c>
      <c r="N194" s="32"/>
      <c r="O194" s="68" t="s">
        <v>67</v>
      </c>
      <c r="P194" s="15"/>
    </row>
    <row r="195" spans="1:16" ht="12.75">
      <c r="A195" s="14" t="s">
        <v>105</v>
      </c>
      <c r="B195" s="15" t="s">
        <v>2</v>
      </c>
      <c r="C195" s="16">
        <v>37285</v>
      </c>
      <c r="D195" s="50" t="s">
        <v>18</v>
      </c>
      <c r="E195" s="50" t="s">
        <v>66</v>
      </c>
      <c r="F195" s="15" t="s">
        <v>15</v>
      </c>
      <c r="G195" s="27">
        <v>7</v>
      </c>
      <c r="H195" s="15">
        <v>5</v>
      </c>
      <c r="I195" s="11" t="s">
        <v>6</v>
      </c>
      <c r="J195" s="15">
        <v>2.5</v>
      </c>
      <c r="K195" s="46">
        <v>7.5</v>
      </c>
      <c r="L195" s="30">
        <f t="shared" si="4"/>
        <v>7.333333333333333</v>
      </c>
      <c r="M195" s="15">
        <v>2</v>
      </c>
      <c r="N195" s="32"/>
      <c r="O195" s="68" t="s">
        <v>67</v>
      </c>
      <c r="P195" s="15"/>
    </row>
    <row r="196" spans="1:16" ht="12.75">
      <c r="A196" s="14" t="s">
        <v>105</v>
      </c>
      <c r="B196" s="15" t="s">
        <v>2</v>
      </c>
      <c r="C196" s="16">
        <v>37285</v>
      </c>
      <c r="D196" s="50" t="s">
        <v>18</v>
      </c>
      <c r="E196" s="50" t="s">
        <v>66</v>
      </c>
      <c r="F196" s="15" t="s">
        <v>15</v>
      </c>
      <c r="G196" s="27">
        <v>7.2</v>
      </c>
      <c r="H196" s="15">
        <v>1.2</v>
      </c>
      <c r="I196" s="11" t="s">
        <v>6</v>
      </c>
      <c r="J196" s="15">
        <v>2.5</v>
      </c>
      <c r="K196" s="46">
        <v>7.5</v>
      </c>
      <c r="L196" s="30">
        <f t="shared" si="4"/>
        <v>7.297297297297297</v>
      </c>
      <c r="M196" s="15">
        <v>2</v>
      </c>
      <c r="N196" s="32">
        <v>7.3</v>
      </c>
      <c r="O196" s="68" t="s">
        <v>67</v>
      </c>
      <c r="P196" s="15"/>
    </row>
    <row r="197" spans="1:16" ht="12.75">
      <c r="A197" s="14" t="s">
        <v>105</v>
      </c>
      <c r="B197" s="15" t="s">
        <v>2</v>
      </c>
      <c r="C197" s="16">
        <v>37285</v>
      </c>
      <c r="D197" s="50" t="s">
        <v>18</v>
      </c>
      <c r="E197" s="50" t="s">
        <v>66</v>
      </c>
      <c r="F197" s="15" t="s">
        <v>15</v>
      </c>
      <c r="G197" s="27">
        <v>7.2</v>
      </c>
      <c r="H197" s="15">
        <v>2</v>
      </c>
      <c r="I197" s="11" t="s">
        <v>6</v>
      </c>
      <c r="J197" s="15">
        <v>2.5</v>
      </c>
      <c r="K197" s="46">
        <v>7.5</v>
      </c>
      <c r="L197" s="30">
        <f t="shared" si="4"/>
        <v>7.333333333333333</v>
      </c>
      <c r="M197" s="15">
        <v>2</v>
      </c>
      <c r="N197" s="32">
        <f>SUM(L193:L197)/5</f>
        <v>7.310292792792794</v>
      </c>
      <c r="O197" s="68" t="s">
        <v>67</v>
      </c>
      <c r="P197" s="15"/>
    </row>
    <row r="198" spans="1:16" ht="12.75">
      <c r="A198" s="14"/>
      <c r="B198" s="15"/>
      <c r="C198" s="16"/>
      <c r="D198" s="49"/>
      <c r="E198" s="49"/>
      <c r="F198" s="15"/>
      <c r="G198" s="27"/>
      <c r="H198" s="15"/>
      <c r="I198" s="11" t="s">
        <v>6</v>
      </c>
      <c r="J198" s="15"/>
      <c r="K198" s="46"/>
      <c r="L198" s="30" t="e">
        <f t="shared" si="4"/>
        <v>#DIV/0!</v>
      </c>
      <c r="M198" s="15"/>
      <c r="N198" s="32"/>
      <c r="O198" s="67"/>
      <c r="P198" s="15"/>
    </row>
    <row r="199" spans="1:16" ht="12.75">
      <c r="A199" s="14" t="s">
        <v>105</v>
      </c>
      <c r="B199" s="15" t="s">
        <v>2</v>
      </c>
      <c r="C199" s="16">
        <v>37288</v>
      </c>
      <c r="D199" s="50" t="s">
        <v>68</v>
      </c>
      <c r="E199" s="50" t="s">
        <v>38</v>
      </c>
      <c r="F199" s="15" t="s">
        <v>15</v>
      </c>
      <c r="G199" s="27">
        <v>7.2</v>
      </c>
      <c r="H199" s="15">
        <v>3</v>
      </c>
      <c r="I199" s="11" t="s">
        <v>6</v>
      </c>
      <c r="J199" s="15">
        <v>5</v>
      </c>
      <c r="K199" s="46">
        <v>8.2</v>
      </c>
      <c r="L199" s="30">
        <f t="shared" si="4"/>
        <v>7.575</v>
      </c>
      <c r="M199" s="15">
        <v>2</v>
      </c>
      <c r="N199" s="32"/>
      <c r="O199" s="68" t="s">
        <v>69</v>
      </c>
      <c r="P199" s="15"/>
    </row>
    <row r="200" spans="1:16" ht="12.75">
      <c r="A200" s="14" t="s">
        <v>105</v>
      </c>
      <c r="B200" s="15" t="s">
        <v>2</v>
      </c>
      <c r="C200" s="16">
        <v>37288</v>
      </c>
      <c r="D200" s="50" t="s">
        <v>68</v>
      </c>
      <c r="E200" s="50" t="s">
        <v>38</v>
      </c>
      <c r="F200" s="15" t="s">
        <v>15</v>
      </c>
      <c r="G200" s="27">
        <v>7.5</v>
      </c>
      <c r="H200" s="15">
        <v>0.5</v>
      </c>
      <c r="I200" s="11" t="s">
        <v>6</v>
      </c>
      <c r="J200" s="15">
        <v>5</v>
      </c>
      <c r="K200" s="46">
        <v>8.2</v>
      </c>
      <c r="L200" s="30">
        <f t="shared" si="4"/>
        <v>7.5636363636363635</v>
      </c>
      <c r="M200" s="15">
        <v>2</v>
      </c>
      <c r="N200" s="32"/>
      <c r="O200" s="68" t="s">
        <v>69</v>
      </c>
      <c r="P200" s="15"/>
    </row>
    <row r="201" spans="1:16" ht="12.75">
      <c r="A201" s="14" t="s">
        <v>105</v>
      </c>
      <c r="B201" s="15" t="s">
        <v>2</v>
      </c>
      <c r="C201" s="16">
        <v>37288</v>
      </c>
      <c r="D201" s="50" t="s">
        <v>68</v>
      </c>
      <c r="E201" s="50" t="s">
        <v>38</v>
      </c>
      <c r="F201" s="15" t="s">
        <v>15</v>
      </c>
      <c r="G201" s="27">
        <v>7.2</v>
      </c>
      <c r="H201" s="15">
        <v>3.5</v>
      </c>
      <c r="I201" s="11" t="s">
        <v>6</v>
      </c>
      <c r="J201" s="15">
        <v>5</v>
      </c>
      <c r="K201" s="46">
        <v>8.2</v>
      </c>
      <c r="L201" s="30">
        <f t="shared" si="4"/>
        <v>7.6117647058823525</v>
      </c>
      <c r="M201" s="15">
        <v>1.5</v>
      </c>
      <c r="N201" s="32"/>
      <c r="O201" s="68" t="s">
        <v>69</v>
      </c>
      <c r="P201" s="15"/>
    </row>
    <row r="202" spans="1:16" ht="12.75">
      <c r="A202" s="14" t="s">
        <v>105</v>
      </c>
      <c r="B202" s="15" t="s">
        <v>2</v>
      </c>
      <c r="C202" s="16">
        <v>37288</v>
      </c>
      <c r="D202" s="50" t="s">
        <v>68</v>
      </c>
      <c r="E202" s="50" t="s">
        <v>38</v>
      </c>
      <c r="F202" s="15" t="s">
        <v>15</v>
      </c>
      <c r="G202" s="27">
        <v>7.5</v>
      </c>
      <c r="H202" s="15">
        <v>1</v>
      </c>
      <c r="I202" s="11" t="s">
        <v>6</v>
      </c>
      <c r="J202" s="15">
        <v>5</v>
      </c>
      <c r="K202" s="46">
        <v>8.2</v>
      </c>
      <c r="L202" s="30">
        <f t="shared" si="4"/>
        <v>7.616666666666666</v>
      </c>
      <c r="M202" s="15">
        <v>2</v>
      </c>
      <c r="N202" s="32">
        <v>7.6</v>
      </c>
      <c r="O202" s="68" t="s">
        <v>69</v>
      </c>
      <c r="P202" s="15"/>
    </row>
    <row r="203" spans="1:16" ht="12.75">
      <c r="A203" s="14" t="s">
        <v>105</v>
      </c>
      <c r="B203" s="15" t="s">
        <v>2</v>
      </c>
      <c r="C203" s="16">
        <v>37288</v>
      </c>
      <c r="D203" s="50" t="s">
        <v>68</v>
      </c>
      <c r="E203" s="50" t="s">
        <v>38</v>
      </c>
      <c r="F203" s="15" t="s">
        <v>15</v>
      </c>
      <c r="G203" s="27">
        <v>7.5</v>
      </c>
      <c r="H203" s="15">
        <v>1</v>
      </c>
      <c r="I203" s="11" t="s">
        <v>6</v>
      </c>
      <c r="J203" s="15"/>
      <c r="K203" s="46"/>
      <c r="L203" s="30">
        <v>7.6</v>
      </c>
      <c r="M203" s="15">
        <v>2</v>
      </c>
      <c r="N203" s="32">
        <f>SUM(L199:L203)/5</f>
        <v>7.593413547237077</v>
      </c>
      <c r="O203" s="68" t="s">
        <v>69</v>
      </c>
      <c r="P203" s="15"/>
    </row>
    <row r="204" spans="1:16" ht="12.75">
      <c r="A204" s="14"/>
      <c r="B204" s="15"/>
      <c r="C204" s="16"/>
      <c r="D204" s="50"/>
      <c r="E204" s="50"/>
      <c r="F204" s="15"/>
      <c r="G204" s="27"/>
      <c r="H204" s="15"/>
      <c r="I204" s="11" t="s">
        <v>6</v>
      </c>
      <c r="J204" s="15"/>
      <c r="K204" s="46"/>
      <c r="L204" s="30" t="e">
        <f t="shared" si="4"/>
        <v>#DIV/0!</v>
      </c>
      <c r="M204" s="15"/>
      <c r="N204" s="32"/>
      <c r="O204" s="68"/>
      <c r="P204" s="15"/>
    </row>
    <row r="205" spans="1:16" ht="12.75">
      <c r="A205" s="14" t="s">
        <v>105</v>
      </c>
      <c r="B205" s="15" t="s">
        <v>2</v>
      </c>
      <c r="C205" s="16">
        <v>37293</v>
      </c>
      <c r="D205" s="50" t="s">
        <v>70</v>
      </c>
      <c r="E205" s="50" t="s">
        <v>71</v>
      </c>
      <c r="F205" s="15" t="s">
        <v>15</v>
      </c>
      <c r="G205" s="27">
        <v>7.5</v>
      </c>
      <c r="H205" s="15">
        <v>2.5</v>
      </c>
      <c r="I205" s="11" t="s">
        <v>6</v>
      </c>
      <c r="J205" s="15">
        <v>5</v>
      </c>
      <c r="K205" s="46">
        <v>8.2</v>
      </c>
      <c r="L205" s="30">
        <f t="shared" si="4"/>
        <v>7.733333333333333</v>
      </c>
      <c r="M205" s="15">
        <v>2</v>
      </c>
      <c r="N205" s="32"/>
      <c r="O205" s="68">
        <v>1.4</v>
      </c>
      <c r="P205" s="15"/>
    </row>
    <row r="206" spans="1:16" ht="12.75">
      <c r="A206" s="14" t="s">
        <v>105</v>
      </c>
      <c r="B206" s="15" t="s">
        <v>2</v>
      </c>
      <c r="C206" s="16">
        <v>37293</v>
      </c>
      <c r="D206" s="50" t="s">
        <v>70</v>
      </c>
      <c r="E206" s="50" t="s">
        <v>71</v>
      </c>
      <c r="F206" s="15" t="s">
        <v>15</v>
      </c>
      <c r="G206" s="27">
        <v>7.2</v>
      </c>
      <c r="H206" s="15">
        <v>4.5</v>
      </c>
      <c r="I206" s="11" t="s">
        <v>6</v>
      </c>
      <c r="J206" s="15">
        <v>5</v>
      </c>
      <c r="K206" s="46">
        <v>8.2</v>
      </c>
      <c r="L206" s="30">
        <f t="shared" si="4"/>
        <v>7.673684210526315</v>
      </c>
      <c r="M206" s="15">
        <v>2</v>
      </c>
      <c r="N206" s="32"/>
      <c r="O206" s="68">
        <v>1.4</v>
      </c>
      <c r="P206" s="15"/>
    </row>
    <row r="207" spans="1:16" ht="12.75">
      <c r="A207" s="14" t="s">
        <v>105</v>
      </c>
      <c r="B207" s="15" t="s">
        <v>2</v>
      </c>
      <c r="C207" s="16">
        <v>37293</v>
      </c>
      <c r="D207" s="50" t="s">
        <v>70</v>
      </c>
      <c r="E207" s="50" t="s">
        <v>71</v>
      </c>
      <c r="F207" s="15" t="s">
        <v>15</v>
      </c>
      <c r="G207" s="27">
        <v>7.5</v>
      </c>
      <c r="H207" s="15">
        <v>2</v>
      </c>
      <c r="I207" s="11" t="s">
        <v>6</v>
      </c>
      <c r="J207" s="15">
        <v>5</v>
      </c>
      <c r="K207" s="46">
        <v>8.2</v>
      </c>
      <c r="L207" s="30">
        <f t="shared" si="4"/>
        <v>7.7</v>
      </c>
      <c r="M207" s="15">
        <v>2</v>
      </c>
      <c r="N207" s="32">
        <v>7.7</v>
      </c>
      <c r="O207" s="68">
        <v>1.4</v>
      </c>
      <c r="P207" s="15"/>
    </row>
    <row r="208" spans="1:16" ht="12.75">
      <c r="A208" s="14" t="s">
        <v>105</v>
      </c>
      <c r="B208" s="15" t="s">
        <v>2</v>
      </c>
      <c r="C208" s="16">
        <v>37293</v>
      </c>
      <c r="D208" s="50" t="s">
        <v>70</v>
      </c>
      <c r="E208" s="50" t="s">
        <v>71</v>
      </c>
      <c r="F208" s="15" t="s">
        <v>15</v>
      </c>
      <c r="G208" s="27">
        <v>7.2</v>
      </c>
      <c r="H208" s="15">
        <v>5</v>
      </c>
      <c r="I208" s="11" t="s">
        <v>6</v>
      </c>
      <c r="J208" s="15">
        <v>5</v>
      </c>
      <c r="K208" s="46">
        <v>8.2</v>
      </c>
      <c r="L208" s="30">
        <f t="shared" si="4"/>
        <v>7.699999999999999</v>
      </c>
      <c r="M208" s="15">
        <v>2</v>
      </c>
      <c r="N208" s="32">
        <f>SUM(L205:L208)/4</f>
        <v>7.701754385964912</v>
      </c>
      <c r="O208" s="68">
        <v>1.4</v>
      </c>
      <c r="P208" s="15"/>
    </row>
    <row r="209" spans="1:16" ht="12.75">
      <c r="A209" s="14"/>
      <c r="B209" s="15"/>
      <c r="C209" s="16"/>
      <c r="D209" s="50"/>
      <c r="E209" s="50"/>
      <c r="F209" s="15"/>
      <c r="G209" s="27"/>
      <c r="H209" s="15"/>
      <c r="I209" s="11" t="s">
        <v>6</v>
      </c>
      <c r="J209" s="15"/>
      <c r="K209" s="46"/>
      <c r="L209" s="30" t="e">
        <f t="shared" si="4"/>
        <v>#DIV/0!</v>
      </c>
      <c r="M209" s="15"/>
      <c r="N209" s="32"/>
      <c r="O209" s="68"/>
      <c r="P209" s="15"/>
    </row>
    <row r="210" spans="1:16" ht="12.75">
      <c r="A210" s="14" t="s">
        <v>105</v>
      </c>
      <c r="B210" s="15" t="s">
        <v>44</v>
      </c>
      <c r="C210" s="16">
        <v>37295</v>
      </c>
      <c r="D210" s="49" t="s">
        <v>72</v>
      </c>
      <c r="E210" s="49" t="s">
        <v>73</v>
      </c>
      <c r="F210" s="15" t="s">
        <v>15</v>
      </c>
      <c r="G210" s="27">
        <v>7.5</v>
      </c>
      <c r="H210" s="15">
        <v>4</v>
      </c>
      <c r="I210" s="11" t="s">
        <v>6</v>
      </c>
      <c r="J210" s="15">
        <v>2</v>
      </c>
      <c r="K210" s="46">
        <v>8.2</v>
      </c>
      <c r="L210" s="30">
        <f t="shared" si="4"/>
        <v>7.966666666666666</v>
      </c>
      <c r="M210" s="15">
        <v>1.5</v>
      </c>
      <c r="N210" s="32"/>
      <c r="O210" s="68">
        <v>2.2</v>
      </c>
      <c r="P210" s="15"/>
    </row>
    <row r="211" spans="1:16" ht="12.75">
      <c r="A211" s="14" t="s">
        <v>105</v>
      </c>
      <c r="B211" s="15" t="s">
        <v>44</v>
      </c>
      <c r="C211" s="16">
        <v>37295</v>
      </c>
      <c r="D211" s="49" t="s">
        <v>72</v>
      </c>
      <c r="E211" s="49" t="s">
        <v>73</v>
      </c>
      <c r="F211" s="15" t="s">
        <v>15</v>
      </c>
      <c r="G211" s="27">
        <v>7.5</v>
      </c>
      <c r="H211" s="15">
        <v>5</v>
      </c>
      <c r="I211" s="11" t="s">
        <v>6</v>
      </c>
      <c r="J211" s="15">
        <v>3</v>
      </c>
      <c r="K211" s="46">
        <v>8.2</v>
      </c>
      <c r="L211" s="30">
        <f t="shared" si="4"/>
        <v>7.9375</v>
      </c>
      <c r="M211" s="15">
        <v>1.5</v>
      </c>
      <c r="N211" s="32">
        <f>SUM(L210:L211)/2</f>
        <v>7.9520833333333325</v>
      </c>
      <c r="O211" s="68">
        <v>2.2</v>
      </c>
      <c r="P211" s="15"/>
    </row>
    <row r="212" spans="1:16" ht="12.75">
      <c r="A212" s="14"/>
      <c r="B212" s="15"/>
      <c r="C212" s="16"/>
      <c r="D212" s="50"/>
      <c r="E212" s="50"/>
      <c r="F212" s="15"/>
      <c r="G212" s="27"/>
      <c r="H212" s="15"/>
      <c r="I212" s="11" t="s">
        <v>6</v>
      </c>
      <c r="J212" s="15"/>
      <c r="K212" s="46"/>
      <c r="L212" s="30" t="e">
        <f t="shared" si="4"/>
        <v>#DIV/0!</v>
      </c>
      <c r="M212" s="15"/>
      <c r="N212" s="32"/>
      <c r="O212" s="68"/>
      <c r="P212" s="15"/>
    </row>
    <row r="213" spans="1:16" ht="12.75">
      <c r="A213" s="14" t="s">
        <v>105</v>
      </c>
      <c r="B213" s="15" t="s">
        <v>2</v>
      </c>
      <c r="C213" s="16">
        <v>37298</v>
      </c>
      <c r="D213" s="50" t="s">
        <v>70</v>
      </c>
      <c r="E213" s="50" t="s">
        <v>71</v>
      </c>
      <c r="F213" s="15" t="s">
        <v>15</v>
      </c>
      <c r="G213" s="27">
        <v>7.5</v>
      </c>
      <c r="H213" s="15">
        <v>4</v>
      </c>
      <c r="I213" s="11" t="s">
        <v>6</v>
      </c>
      <c r="J213" s="15">
        <v>1</v>
      </c>
      <c r="K213" s="46">
        <v>8.2</v>
      </c>
      <c r="L213" s="30">
        <f t="shared" si="4"/>
        <v>8.059999999999999</v>
      </c>
      <c r="M213" s="15">
        <v>2.5</v>
      </c>
      <c r="N213" s="32"/>
      <c r="O213" s="68" t="s">
        <v>74</v>
      </c>
      <c r="P213" s="15"/>
    </row>
    <row r="214" spans="1:16" ht="12.75">
      <c r="A214" s="14" t="s">
        <v>105</v>
      </c>
      <c r="B214" s="15" t="s">
        <v>2</v>
      </c>
      <c r="C214" s="16">
        <v>37298</v>
      </c>
      <c r="D214" s="50" t="s">
        <v>70</v>
      </c>
      <c r="E214" s="50" t="s">
        <v>71</v>
      </c>
      <c r="F214" s="15" t="s">
        <v>15</v>
      </c>
      <c r="G214" s="27"/>
      <c r="H214" s="15"/>
      <c r="I214" s="11" t="s">
        <v>6</v>
      </c>
      <c r="J214" s="15">
        <v>1</v>
      </c>
      <c r="K214" s="46">
        <v>8.2</v>
      </c>
      <c r="L214" s="30">
        <v>8.1</v>
      </c>
      <c r="M214" s="15">
        <v>2.5</v>
      </c>
      <c r="N214" s="32">
        <f>SUM(L213:L214)/2</f>
        <v>8.079999999999998</v>
      </c>
      <c r="O214" s="68" t="s">
        <v>74</v>
      </c>
      <c r="P214" s="15"/>
    </row>
    <row r="215" spans="1:16" ht="12.75">
      <c r="A215" s="14"/>
      <c r="B215" s="15"/>
      <c r="C215" s="16"/>
      <c r="D215" s="50"/>
      <c r="E215" s="50"/>
      <c r="F215" s="15"/>
      <c r="G215" s="27"/>
      <c r="H215" s="15"/>
      <c r="I215" s="11" t="s">
        <v>6</v>
      </c>
      <c r="J215" s="15"/>
      <c r="K215" s="46"/>
      <c r="L215" s="30" t="e">
        <f t="shared" si="4"/>
        <v>#DIV/0!</v>
      </c>
      <c r="M215" s="15"/>
      <c r="N215" s="32"/>
      <c r="O215" s="68"/>
      <c r="P215" s="15"/>
    </row>
    <row r="216" spans="1:16" ht="12.75">
      <c r="A216" s="14" t="s">
        <v>105</v>
      </c>
      <c r="B216" s="15" t="s">
        <v>2</v>
      </c>
      <c r="C216" s="16">
        <v>37304</v>
      </c>
      <c r="D216" s="49" t="s">
        <v>75</v>
      </c>
      <c r="E216" s="49" t="s">
        <v>76</v>
      </c>
      <c r="F216" s="15" t="s">
        <v>15</v>
      </c>
      <c r="G216" s="27">
        <v>8.2</v>
      </c>
      <c r="H216" s="15">
        <v>1.5</v>
      </c>
      <c r="I216" s="11" t="s">
        <v>6</v>
      </c>
      <c r="J216" s="15"/>
      <c r="K216" s="46"/>
      <c r="L216" s="30">
        <v>8.3</v>
      </c>
      <c r="M216" s="15">
        <v>2.5</v>
      </c>
      <c r="N216" s="32"/>
      <c r="O216" s="68" t="s">
        <v>77</v>
      </c>
      <c r="P216" s="15" t="s">
        <v>117</v>
      </c>
    </row>
    <row r="217" spans="1:16" ht="12.75">
      <c r="A217" s="14" t="s">
        <v>105</v>
      </c>
      <c r="B217" s="15" t="s">
        <v>2</v>
      </c>
      <c r="C217" s="16">
        <v>37304</v>
      </c>
      <c r="D217" s="49" t="s">
        <v>75</v>
      </c>
      <c r="E217" s="49" t="s">
        <v>76</v>
      </c>
      <c r="F217" s="15" t="s">
        <v>15</v>
      </c>
      <c r="G217" s="27">
        <v>8.2</v>
      </c>
      <c r="H217" s="15">
        <v>2</v>
      </c>
      <c r="I217" s="11" t="s">
        <v>6</v>
      </c>
      <c r="J217" s="15"/>
      <c r="K217" s="46"/>
      <c r="L217" s="30">
        <v>8.35</v>
      </c>
      <c r="M217" s="15">
        <v>2.5</v>
      </c>
      <c r="N217" s="32"/>
      <c r="O217" s="68" t="s">
        <v>77</v>
      </c>
      <c r="P217" s="15" t="s">
        <v>118</v>
      </c>
    </row>
    <row r="218" spans="1:16" ht="12.75">
      <c r="A218" s="14" t="s">
        <v>105</v>
      </c>
      <c r="B218" s="15" t="s">
        <v>2</v>
      </c>
      <c r="C218" s="16">
        <v>37304</v>
      </c>
      <c r="D218" s="49" t="s">
        <v>75</v>
      </c>
      <c r="E218" s="49" t="s">
        <v>76</v>
      </c>
      <c r="F218" s="15" t="s">
        <v>15</v>
      </c>
      <c r="G218" s="27">
        <v>8.2</v>
      </c>
      <c r="H218" s="15">
        <v>2.5</v>
      </c>
      <c r="I218" s="11" t="s">
        <v>6</v>
      </c>
      <c r="J218" s="15"/>
      <c r="K218" s="46"/>
      <c r="L218" s="30">
        <v>8.4</v>
      </c>
      <c r="M218" s="15">
        <v>2.5</v>
      </c>
      <c r="N218" s="32">
        <f>SUM(L216:L218)/3</f>
        <v>8.35</v>
      </c>
      <c r="O218" s="68" t="s">
        <v>77</v>
      </c>
      <c r="P218" s="15" t="s">
        <v>119</v>
      </c>
    </row>
    <row r="219" spans="1:16" ht="12.75">
      <c r="A219" s="14"/>
      <c r="B219" s="15"/>
      <c r="C219" s="16"/>
      <c r="D219" s="50"/>
      <c r="E219" s="50"/>
      <c r="F219" s="15"/>
      <c r="G219" s="27"/>
      <c r="H219" s="15"/>
      <c r="I219" s="11" t="s">
        <v>6</v>
      </c>
      <c r="J219" s="15"/>
      <c r="K219" s="46"/>
      <c r="L219" s="30" t="e">
        <f t="shared" si="4"/>
        <v>#DIV/0!</v>
      </c>
      <c r="M219" s="15"/>
      <c r="N219" s="32"/>
      <c r="O219" s="68"/>
      <c r="P219" s="15"/>
    </row>
    <row r="220" spans="1:16" ht="12.75">
      <c r="A220" s="14" t="s">
        <v>105</v>
      </c>
      <c r="B220" s="15" t="s">
        <v>2</v>
      </c>
      <c r="C220" s="16">
        <v>37308</v>
      </c>
      <c r="D220" s="49" t="s">
        <v>37</v>
      </c>
      <c r="E220" s="49" t="s">
        <v>29</v>
      </c>
      <c r="F220" s="15" t="s">
        <v>15</v>
      </c>
      <c r="G220" s="27">
        <v>7.5</v>
      </c>
      <c r="H220" s="15">
        <v>7</v>
      </c>
      <c r="I220" s="11" t="s">
        <v>6</v>
      </c>
      <c r="J220" s="15">
        <v>6</v>
      </c>
      <c r="K220" s="46">
        <v>8.8</v>
      </c>
      <c r="L220" s="30">
        <v>8.35</v>
      </c>
      <c r="M220" s="15">
        <v>2</v>
      </c>
      <c r="N220" s="32"/>
      <c r="O220" s="68" t="s">
        <v>120</v>
      </c>
      <c r="P220" s="15" t="s">
        <v>121</v>
      </c>
    </row>
    <row r="221" spans="1:16" ht="12.75">
      <c r="A221" s="14" t="s">
        <v>105</v>
      </c>
      <c r="B221" s="15" t="s">
        <v>2</v>
      </c>
      <c r="C221" s="16">
        <v>37308</v>
      </c>
      <c r="D221" s="49" t="s">
        <v>37</v>
      </c>
      <c r="E221" s="49" t="s">
        <v>29</v>
      </c>
      <c r="F221" s="15" t="s">
        <v>15</v>
      </c>
      <c r="G221" s="27">
        <v>8.2</v>
      </c>
      <c r="H221" s="15">
        <v>0.5</v>
      </c>
      <c r="I221" s="11" t="s">
        <v>6</v>
      </c>
      <c r="J221" s="15">
        <v>6</v>
      </c>
      <c r="K221" s="46">
        <v>8.8</v>
      </c>
      <c r="L221" s="30">
        <f>SUM(G221)+H221/(H221+J221)*(K221-G221)</f>
        <v>8.246153846153845</v>
      </c>
      <c r="M221" s="15">
        <v>2</v>
      </c>
      <c r="N221" s="32"/>
      <c r="O221" s="68" t="s">
        <v>120</v>
      </c>
      <c r="P221" s="15"/>
    </row>
    <row r="222" spans="1:16" ht="12.75">
      <c r="A222" s="14" t="s">
        <v>105</v>
      </c>
      <c r="B222" s="15" t="s">
        <v>2</v>
      </c>
      <c r="C222" s="16">
        <v>37308</v>
      </c>
      <c r="D222" s="49" t="s">
        <v>37</v>
      </c>
      <c r="E222" s="49" t="s">
        <v>29</v>
      </c>
      <c r="F222" s="15" t="s">
        <v>15</v>
      </c>
      <c r="G222" s="27">
        <v>8.2</v>
      </c>
      <c r="H222" s="15">
        <v>1</v>
      </c>
      <c r="I222" s="11" t="s">
        <v>6</v>
      </c>
      <c r="J222" s="15">
        <v>6</v>
      </c>
      <c r="K222" s="46">
        <v>8.8</v>
      </c>
      <c r="L222" s="30">
        <f aca="true" t="shared" si="5" ref="L222:L276">SUM(G222)+H222/(H222+J222)*(K222-G222)</f>
        <v>8.285714285714285</v>
      </c>
      <c r="M222" s="15">
        <v>2</v>
      </c>
      <c r="N222" s="32">
        <f>SUM(L220:L222)/3</f>
        <v>8.293956043956044</v>
      </c>
      <c r="O222" s="68" t="s">
        <v>120</v>
      </c>
      <c r="P222" s="15"/>
    </row>
    <row r="223" spans="1:16" ht="12.75">
      <c r="A223" s="14"/>
      <c r="B223" s="15"/>
      <c r="C223" s="16"/>
      <c r="D223" s="50"/>
      <c r="E223" s="50"/>
      <c r="F223" s="15"/>
      <c r="G223" s="27"/>
      <c r="H223" s="15"/>
      <c r="I223" s="11" t="s">
        <v>6</v>
      </c>
      <c r="J223" s="15"/>
      <c r="K223" s="46"/>
      <c r="L223" s="30" t="e">
        <f t="shared" si="5"/>
        <v>#DIV/0!</v>
      </c>
      <c r="M223" s="15"/>
      <c r="N223" s="32"/>
      <c r="O223" s="68"/>
      <c r="P223" s="15"/>
    </row>
    <row r="224" spans="1:16" ht="12.75">
      <c r="A224" s="14" t="s">
        <v>105</v>
      </c>
      <c r="B224" s="15" t="s">
        <v>2</v>
      </c>
      <c r="C224" s="16">
        <v>37318</v>
      </c>
      <c r="D224" s="50" t="s">
        <v>70</v>
      </c>
      <c r="E224" s="50" t="s">
        <v>71</v>
      </c>
      <c r="F224" s="15" t="s">
        <v>15</v>
      </c>
      <c r="G224" s="27">
        <v>8.2</v>
      </c>
      <c r="H224" s="15">
        <v>3</v>
      </c>
      <c r="I224" s="11" t="s">
        <v>6</v>
      </c>
      <c r="J224" s="15">
        <v>4</v>
      </c>
      <c r="K224" s="46">
        <v>8.8</v>
      </c>
      <c r="L224" s="30">
        <f>SUM(G224)+H224/(H224+J224)*(K224-G224)</f>
        <v>8.457142857142857</v>
      </c>
      <c r="M224" s="15">
        <v>2.5</v>
      </c>
      <c r="N224" s="32">
        <v>8.5</v>
      </c>
      <c r="O224" s="68">
        <v>1.5</v>
      </c>
      <c r="P224" s="15"/>
    </row>
    <row r="225" spans="1:16" ht="12.75">
      <c r="A225" s="14"/>
      <c r="B225" s="15"/>
      <c r="C225" s="16"/>
      <c r="D225" s="50"/>
      <c r="E225" s="50"/>
      <c r="F225" s="15"/>
      <c r="G225" s="27"/>
      <c r="H225" s="15"/>
      <c r="I225" s="11" t="s">
        <v>6</v>
      </c>
      <c r="J225" s="15"/>
      <c r="K225" s="46"/>
      <c r="L225" s="30" t="e">
        <f t="shared" si="5"/>
        <v>#DIV/0!</v>
      </c>
      <c r="M225" s="15"/>
      <c r="N225" s="32"/>
      <c r="O225" s="68"/>
      <c r="P225" s="15"/>
    </row>
    <row r="226" spans="1:16" ht="12.75">
      <c r="A226" s="14" t="s">
        <v>105</v>
      </c>
      <c r="B226" s="15" t="s">
        <v>44</v>
      </c>
      <c r="C226" s="16">
        <v>37334</v>
      </c>
      <c r="D226" s="50" t="s">
        <v>47</v>
      </c>
      <c r="E226" s="50" t="s">
        <v>48</v>
      </c>
      <c r="F226" s="15" t="s">
        <v>15</v>
      </c>
      <c r="G226" s="27">
        <v>8.2</v>
      </c>
      <c r="H226" s="15">
        <v>4</v>
      </c>
      <c r="I226" s="11" t="s">
        <v>6</v>
      </c>
      <c r="J226" s="15">
        <v>1</v>
      </c>
      <c r="K226" s="46">
        <v>8.8</v>
      </c>
      <c r="L226" s="30">
        <f t="shared" si="5"/>
        <v>8.68</v>
      </c>
      <c r="M226" s="15">
        <v>1.5</v>
      </c>
      <c r="N226" s="32"/>
      <c r="O226" s="68">
        <v>2.2</v>
      </c>
      <c r="P226" s="15"/>
    </row>
    <row r="227" spans="1:16" ht="12.75">
      <c r="A227" s="14" t="s">
        <v>105</v>
      </c>
      <c r="B227" s="15" t="s">
        <v>44</v>
      </c>
      <c r="C227" s="16">
        <v>37334</v>
      </c>
      <c r="D227" s="50" t="s">
        <v>47</v>
      </c>
      <c r="E227" s="50" t="s">
        <v>48</v>
      </c>
      <c r="F227" s="15" t="s">
        <v>15</v>
      </c>
      <c r="G227" s="27">
        <v>8.2</v>
      </c>
      <c r="H227" s="15">
        <v>4</v>
      </c>
      <c r="I227" s="11" t="s">
        <v>6</v>
      </c>
      <c r="J227" s="15">
        <v>0.5</v>
      </c>
      <c r="K227" s="46">
        <v>8.8</v>
      </c>
      <c r="L227" s="30">
        <f t="shared" si="5"/>
        <v>8.733333333333334</v>
      </c>
      <c r="M227" s="15">
        <v>1.5</v>
      </c>
      <c r="N227" s="32">
        <f>SUM(L226:L227)/2</f>
        <v>8.706666666666667</v>
      </c>
      <c r="O227" s="68">
        <v>2.2</v>
      </c>
      <c r="P227" s="15"/>
    </row>
    <row r="228" spans="1:16" ht="12.75">
      <c r="A228" s="14"/>
      <c r="B228" s="15"/>
      <c r="C228" s="16"/>
      <c r="D228" s="50"/>
      <c r="E228" s="50"/>
      <c r="F228" s="15"/>
      <c r="G228" s="27"/>
      <c r="H228" s="15"/>
      <c r="I228" s="11" t="s">
        <v>6</v>
      </c>
      <c r="J228" s="15"/>
      <c r="K228" s="46"/>
      <c r="L228" s="30" t="e">
        <f t="shared" si="5"/>
        <v>#DIV/0!</v>
      </c>
      <c r="M228" s="15"/>
      <c r="N228" s="32"/>
      <c r="O228" s="68"/>
      <c r="P228" s="15"/>
    </row>
    <row r="229" spans="1:16" ht="12.75">
      <c r="A229" s="14" t="s">
        <v>105</v>
      </c>
      <c r="B229" s="15" t="s">
        <v>147</v>
      </c>
      <c r="C229" s="16">
        <v>37388</v>
      </c>
      <c r="D229" s="49" t="s">
        <v>148</v>
      </c>
      <c r="E229" s="49" t="s">
        <v>149</v>
      </c>
      <c r="F229" s="15" t="s">
        <v>150</v>
      </c>
      <c r="G229" s="27">
        <v>9.9</v>
      </c>
      <c r="H229" s="15">
        <v>4</v>
      </c>
      <c r="I229" s="11" t="s">
        <v>6</v>
      </c>
      <c r="J229" s="15">
        <v>1.5</v>
      </c>
      <c r="K229" s="46">
        <v>10.5</v>
      </c>
      <c r="L229" s="30">
        <f>SUM(G229)+H229/(H229+J229)*(K229-G229)</f>
        <v>10.336363636363636</v>
      </c>
      <c r="M229" s="15">
        <v>1.5</v>
      </c>
      <c r="N229" s="32">
        <v>10.34</v>
      </c>
      <c r="O229" s="68">
        <v>2.8</v>
      </c>
      <c r="P229" s="15"/>
    </row>
    <row r="230" spans="1:16" ht="12.75">
      <c r="A230" s="14"/>
      <c r="B230" s="15"/>
      <c r="C230" s="16"/>
      <c r="D230" s="50"/>
      <c r="E230" s="50"/>
      <c r="F230" s="15"/>
      <c r="G230" s="27"/>
      <c r="H230" s="15"/>
      <c r="I230" s="11" t="s">
        <v>6</v>
      </c>
      <c r="J230" s="15"/>
      <c r="K230" s="46"/>
      <c r="L230" s="30" t="e">
        <f t="shared" si="5"/>
        <v>#DIV/0!</v>
      </c>
      <c r="M230" s="15"/>
      <c r="N230" s="32"/>
      <c r="O230" s="68"/>
      <c r="P230" s="15"/>
    </row>
    <row r="231" spans="1:16" ht="12.75">
      <c r="A231" s="14" t="s">
        <v>105</v>
      </c>
      <c r="B231" s="15" t="s">
        <v>44</v>
      </c>
      <c r="C231" s="16">
        <v>37395</v>
      </c>
      <c r="D231" s="49" t="s">
        <v>151</v>
      </c>
      <c r="E231" s="49" t="s">
        <v>152</v>
      </c>
      <c r="F231" s="15" t="s">
        <v>5</v>
      </c>
      <c r="G231" s="27">
        <v>9.9</v>
      </c>
      <c r="H231" s="15">
        <v>4</v>
      </c>
      <c r="I231" s="11" t="s">
        <v>6</v>
      </c>
      <c r="J231" s="15">
        <v>2.5</v>
      </c>
      <c r="K231" s="46">
        <v>10.5</v>
      </c>
      <c r="L231" s="30">
        <f>SUM(G231)+H231/(H231+J231)*(K231-G231)</f>
        <v>10.26923076923077</v>
      </c>
      <c r="M231" s="15">
        <v>1.5</v>
      </c>
      <c r="N231" s="32"/>
      <c r="O231" s="68">
        <v>2.5</v>
      </c>
      <c r="P231" s="15"/>
    </row>
    <row r="232" spans="1:16" ht="12.75">
      <c r="A232" s="14" t="s">
        <v>105</v>
      </c>
      <c r="B232" s="15" t="s">
        <v>44</v>
      </c>
      <c r="C232" s="16">
        <v>37395</v>
      </c>
      <c r="D232" s="49" t="s">
        <v>151</v>
      </c>
      <c r="E232" s="49" t="s">
        <v>152</v>
      </c>
      <c r="F232" s="15" t="s">
        <v>5</v>
      </c>
      <c r="G232" s="27">
        <v>9.9</v>
      </c>
      <c r="H232" s="15">
        <v>4</v>
      </c>
      <c r="I232" s="11" t="s">
        <v>6</v>
      </c>
      <c r="J232" s="15">
        <v>5</v>
      </c>
      <c r="K232" s="46">
        <v>11</v>
      </c>
      <c r="L232" s="30">
        <f>SUM(G232)+H232/(H232+J232)*(K232-G232)</f>
        <v>10.38888888888889</v>
      </c>
      <c r="M232" s="15">
        <v>1.5</v>
      </c>
      <c r="N232" s="32">
        <f>SUM(L231:L232)/2</f>
        <v>10.32905982905983</v>
      </c>
      <c r="O232" s="68">
        <v>2.5</v>
      </c>
      <c r="P232" s="15"/>
    </row>
    <row r="233" spans="1:16" ht="12.75">
      <c r="A233" s="14"/>
      <c r="B233" s="15"/>
      <c r="C233" s="16"/>
      <c r="D233" s="50"/>
      <c r="E233" s="50"/>
      <c r="F233" s="15"/>
      <c r="G233" s="27"/>
      <c r="H233" s="15"/>
      <c r="I233" s="11" t="s">
        <v>6</v>
      </c>
      <c r="J233" s="15"/>
      <c r="K233" s="46"/>
      <c r="L233" s="30" t="e">
        <f t="shared" si="5"/>
        <v>#DIV/0!</v>
      </c>
      <c r="M233" s="15"/>
      <c r="N233" s="32"/>
      <c r="O233" s="68"/>
      <c r="P233" s="15"/>
    </row>
    <row r="234" spans="1:16" ht="12.75">
      <c r="A234" s="14" t="s">
        <v>105</v>
      </c>
      <c r="B234" s="15" t="s">
        <v>147</v>
      </c>
      <c r="C234" s="16">
        <v>37471</v>
      </c>
      <c r="D234" s="50" t="s">
        <v>153</v>
      </c>
      <c r="E234" s="50" t="s">
        <v>20</v>
      </c>
      <c r="F234" s="15" t="s">
        <v>5</v>
      </c>
      <c r="G234" s="27">
        <v>12.4</v>
      </c>
      <c r="H234" s="15">
        <v>2</v>
      </c>
      <c r="I234" s="11" t="s">
        <v>6</v>
      </c>
      <c r="J234" s="15">
        <v>3</v>
      </c>
      <c r="K234" s="46">
        <v>12.8</v>
      </c>
      <c r="L234" s="30">
        <f>SUM(G234)+H234/(H234+J234)*(K234-G234)</f>
        <v>12.56</v>
      </c>
      <c r="M234" s="15">
        <v>1.5</v>
      </c>
      <c r="N234" s="32">
        <v>12.56</v>
      </c>
      <c r="O234" s="68">
        <v>2.5</v>
      </c>
      <c r="P234" s="15"/>
    </row>
    <row r="235" spans="1:16" ht="12.75">
      <c r="A235" s="14"/>
      <c r="B235" s="15"/>
      <c r="C235" s="16"/>
      <c r="D235" s="50"/>
      <c r="E235" s="50"/>
      <c r="F235" s="15"/>
      <c r="G235" s="27"/>
      <c r="H235" s="15"/>
      <c r="I235" s="11" t="s">
        <v>6</v>
      </c>
      <c r="J235" s="15"/>
      <c r="K235" s="46"/>
      <c r="L235" s="30" t="e">
        <f t="shared" si="5"/>
        <v>#DIV/0!</v>
      </c>
      <c r="M235" s="15"/>
      <c r="N235" s="32"/>
      <c r="O235" s="68"/>
      <c r="P235" s="15"/>
    </row>
    <row r="236" spans="1:16" ht="12.75">
      <c r="A236" s="14" t="s">
        <v>105</v>
      </c>
      <c r="B236" s="15" t="s">
        <v>147</v>
      </c>
      <c r="C236" s="16">
        <v>37480</v>
      </c>
      <c r="D236" s="50" t="s">
        <v>154</v>
      </c>
      <c r="E236" s="50" t="s">
        <v>46</v>
      </c>
      <c r="F236" s="15" t="s">
        <v>5</v>
      </c>
      <c r="G236" s="27">
        <v>12.4</v>
      </c>
      <c r="H236" s="15">
        <v>3</v>
      </c>
      <c r="I236" s="11" t="s">
        <v>6</v>
      </c>
      <c r="J236" s="15">
        <v>3.7</v>
      </c>
      <c r="K236" s="46">
        <v>12.8</v>
      </c>
      <c r="L236" s="30">
        <f>SUM(G236)+H236/(H236+J236)*(K236-G236)</f>
        <v>12.57910447761194</v>
      </c>
      <c r="M236" s="15">
        <v>1.5</v>
      </c>
      <c r="N236" s="32">
        <v>12.58</v>
      </c>
      <c r="O236" s="68" t="s">
        <v>155</v>
      </c>
      <c r="P236" s="15"/>
    </row>
    <row r="237" spans="1:16" ht="12.75">
      <c r="A237" s="14"/>
      <c r="B237" s="15"/>
      <c r="C237" s="16"/>
      <c r="D237" s="50"/>
      <c r="E237" s="50"/>
      <c r="F237" s="15"/>
      <c r="G237" s="27"/>
      <c r="H237" s="15"/>
      <c r="I237" s="11" t="s">
        <v>6</v>
      </c>
      <c r="J237" s="15"/>
      <c r="K237" s="46"/>
      <c r="L237" s="30" t="e">
        <f t="shared" si="5"/>
        <v>#DIV/0!</v>
      </c>
      <c r="M237" s="15"/>
      <c r="N237" s="32"/>
      <c r="O237" s="68"/>
      <c r="P237" s="15"/>
    </row>
    <row r="238" spans="1:16" ht="12.75">
      <c r="A238" s="14" t="s">
        <v>105</v>
      </c>
      <c r="B238" s="15" t="s">
        <v>2</v>
      </c>
      <c r="C238" s="16">
        <v>37513</v>
      </c>
      <c r="D238" s="77" t="s">
        <v>156</v>
      </c>
      <c r="E238" s="49" t="s">
        <v>31</v>
      </c>
      <c r="F238" s="15" t="s">
        <v>5</v>
      </c>
      <c r="G238" s="27">
        <v>11.8</v>
      </c>
      <c r="H238" s="15">
        <v>1</v>
      </c>
      <c r="I238" s="11" t="s">
        <v>6</v>
      </c>
      <c r="J238" s="15">
        <v>4</v>
      </c>
      <c r="K238" s="46">
        <v>12.4</v>
      </c>
      <c r="L238" s="30">
        <f t="shared" si="5"/>
        <v>11.92</v>
      </c>
      <c r="M238" s="15">
        <v>1.5</v>
      </c>
      <c r="N238" s="32"/>
      <c r="O238" s="68">
        <v>1.7</v>
      </c>
      <c r="P238" s="15"/>
    </row>
    <row r="239" spans="1:16" ht="12.75">
      <c r="A239" s="14" t="s">
        <v>105</v>
      </c>
      <c r="B239" s="15" t="s">
        <v>2</v>
      </c>
      <c r="C239" s="16">
        <v>37513</v>
      </c>
      <c r="D239" s="77" t="s">
        <v>156</v>
      </c>
      <c r="E239" s="49" t="s">
        <v>31</v>
      </c>
      <c r="F239" s="15" t="s">
        <v>5</v>
      </c>
      <c r="G239" s="27">
        <v>11.4</v>
      </c>
      <c r="H239" s="15">
        <v>4</v>
      </c>
      <c r="I239" s="11" t="s">
        <v>6</v>
      </c>
      <c r="J239" s="15">
        <v>4</v>
      </c>
      <c r="K239" s="46">
        <v>12.4</v>
      </c>
      <c r="L239" s="30">
        <f t="shared" si="5"/>
        <v>11.9</v>
      </c>
      <c r="M239" s="15">
        <v>1.5</v>
      </c>
      <c r="N239" s="32"/>
      <c r="O239" s="68">
        <v>1.7</v>
      </c>
      <c r="P239" s="15"/>
    </row>
    <row r="240" spans="1:16" ht="12.75">
      <c r="A240" s="14" t="s">
        <v>105</v>
      </c>
      <c r="B240" s="15" t="s">
        <v>2</v>
      </c>
      <c r="C240" s="16">
        <v>37513</v>
      </c>
      <c r="D240" s="77" t="s">
        <v>156</v>
      </c>
      <c r="E240" s="49" t="s">
        <v>31</v>
      </c>
      <c r="F240" s="15" t="s">
        <v>5</v>
      </c>
      <c r="G240" s="27">
        <v>11.4</v>
      </c>
      <c r="H240" s="15">
        <v>4</v>
      </c>
      <c r="I240" s="11" t="s">
        <v>6</v>
      </c>
      <c r="J240" s="15">
        <v>2</v>
      </c>
      <c r="K240" s="46">
        <v>12.1</v>
      </c>
      <c r="L240" s="30">
        <f t="shared" si="5"/>
        <v>11.866666666666667</v>
      </c>
      <c r="M240" s="15">
        <v>1.5</v>
      </c>
      <c r="N240" s="32">
        <f>SUM(L238:L240)/3</f>
        <v>11.895555555555555</v>
      </c>
      <c r="O240" s="68">
        <v>1.7</v>
      </c>
      <c r="P240" s="15"/>
    </row>
    <row r="241" spans="1:16" ht="12.75">
      <c r="A241" s="14"/>
      <c r="B241" s="15"/>
      <c r="C241" s="16"/>
      <c r="D241" s="50"/>
      <c r="E241" s="50"/>
      <c r="F241" s="15"/>
      <c r="G241" s="27"/>
      <c r="H241" s="15"/>
      <c r="I241" s="11" t="s">
        <v>6</v>
      </c>
      <c r="J241" s="15"/>
      <c r="K241" s="46"/>
      <c r="L241" s="30" t="e">
        <f t="shared" si="5"/>
        <v>#DIV/0!</v>
      </c>
      <c r="M241" s="15"/>
      <c r="N241" s="32"/>
      <c r="O241" s="68"/>
      <c r="P241" s="15"/>
    </row>
    <row r="242" spans="1:16" ht="12.75">
      <c r="A242" s="14" t="s">
        <v>105</v>
      </c>
      <c r="B242" s="15" t="s">
        <v>158</v>
      </c>
      <c r="C242" s="16">
        <v>37535</v>
      </c>
      <c r="D242" s="78" t="s">
        <v>159</v>
      </c>
      <c r="E242" s="50" t="s">
        <v>160</v>
      </c>
      <c r="F242" s="15" t="s">
        <v>5</v>
      </c>
      <c r="G242" s="27">
        <v>11</v>
      </c>
      <c r="H242" s="15">
        <v>3.5</v>
      </c>
      <c r="I242" s="11" t="s">
        <v>6</v>
      </c>
      <c r="J242" s="15">
        <v>3</v>
      </c>
      <c r="K242" s="46">
        <v>11.8</v>
      </c>
      <c r="L242" s="30">
        <f t="shared" si="5"/>
        <v>11.430769230769231</v>
      </c>
      <c r="M242" s="15">
        <v>2</v>
      </c>
      <c r="N242" s="32"/>
      <c r="O242" s="68">
        <v>2.8</v>
      </c>
      <c r="P242" s="15"/>
    </row>
    <row r="243" spans="1:16" ht="12.75">
      <c r="A243" s="14" t="s">
        <v>105</v>
      </c>
      <c r="B243" s="15" t="s">
        <v>158</v>
      </c>
      <c r="C243" s="16">
        <v>37535</v>
      </c>
      <c r="D243" s="78" t="s">
        <v>159</v>
      </c>
      <c r="E243" s="50" t="s">
        <v>160</v>
      </c>
      <c r="F243" s="15" t="s">
        <v>5</v>
      </c>
      <c r="G243" s="27">
        <v>11.4</v>
      </c>
      <c r="H243" s="15">
        <v>0.5</v>
      </c>
      <c r="I243" s="11" t="s">
        <v>6</v>
      </c>
      <c r="J243" s="15">
        <v>3</v>
      </c>
      <c r="K243" s="46">
        <v>11.8</v>
      </c>
      <c r="L243" s="30">
        <f t="shared" si="5"/>
        <v>11.457142857142857</v>
      </c>
      <c r="M243" s="15">
        <v>2</v>
      </c>
      <c r="N243" s="32">
        <f>SUM(L242:L243)/2</f>
        <v>11.443956043956044</v>
      </c>
      <c r="O243" s="68">
        <v>2.8</v>
      </c>
      <c r="P243" s="15"/>
    </row>
    <row r="244" spans="1:16" ht="12.75">
      <c r="A244" s="14"/>
      <c r="B244" s="15"/>
      <c r="C244" s="16"/>
      <c r="D244" s="50"/>
      <c r="E244" s="50"/>
      <c r="F244" s="15"/>
      <c r="G244" s="27"/>
      <c r="H244" s="15"/>
      <c r="I244" s="11" t="s">
        <v>6</v>
      </c>
      <c r="J244" s="15"/>
      <c r="K244" s="46"/>
      <c r="L244" s="30" t="e">
        <f t="shared" si="5"/>
        <v>#DIV/0!</v>
      </c>
      <c r="M244" s="15"/>
      <c r="N244" s="32"/>
      <c r="O244" s="68"/>
      <c r="P244" s="15"/>
    </row>
    <row r="245" spans="1:16" ht="12.75">
      <c r="A245" s="14" t="s">
        <v>105</v>
      </c>
      <c r="B245" s="15" t="s">
        <v>158</v>
      </c>
      <c r="C245" s="16">
        <v>37562</v>
      </c>
      <c r="D245" s="50" t="s">
        <v>161</v>
      </c>
      <c r="E245" s="50" t="s">
        <v>162</v>
      </c>
      <c r="F245" s="15" t="s">
        <v>163</v>
      </c>
      <c r="G245" s="27">
        <v>9.9</v>
      </c>
      <c r="H245" s="15">
        <v>4</v>
      </c>
      <c r="I245" s="11" t="s">
        <v>6</v>
      </c>
      <c r="J245" s="15">
        <v>3</v>
      </c>
      <c r="K245" s="46">
        <v>10.5</v>
      </c>
      <c r="L245" s="30">
        <f t="shared" si="5"/>
        <v>10.242857142857144</v>
      </c>
      <c r="M245" s="15">
        <v>2</v>
      </c>
      <c r="N245" s="32"/>
      <c r="O245" s="68" t="s">
        <v>155</v>
      </c>
      <c r="P245" s="15" t="s">
        <v>164</v>
      </c>
    </row>
    <row r="246" spans="1:16" ht="12.75">
      <c r="A246" s="14" t="s">
        <v>105</v>
      </c>
      <c r="B246" s="15" t="s">
        <v>158</v>
      </c>
      <c r="C246" s="16">
        <v>37562</v>
      </c>
      <c r="D246" s="50" t="s">
        <v>161</v>
      </c>
      <c r="E246" s="50" t="s">
        <v>162</v>
      </c>
      <c r="F246" s="15" t="s">
        <v>163</v>
      </c>
      <c r="G246" s="27">
        <v>9.9</v>
      </c>
      <c r="H246" s="15">
        <v>3</v>
      </c>
      <c r="I246" s="11" t="s">
        <v>6</v>
      </c>
      <c r="J246" s="15">
        <v>4</v>
      </c>
      <c r="K246" s="46">
        <v>10.5</v>
      </c>
      <c r="L246" s="30">
        <f t="shared" si="5"/>
        <v>10.157142857142857</v>
      </c>
      <c r="M246" s="15">
        <v>2</v>
      </c>
      <c r="N246" s="32"/>
      <c r="O246" s="68" t="s">
        <v>155</v>
      </c>
      <c r="P246" s="15"/>
    </row>
    <row r="247" spans="1:16" ht="12.75">
      <c r="A247" s="14" t="s">
        <v>105</v>
      </c>
      <c r="B247" s="15" t="s">
        <v>158</v>
      </c>
      <c r="C247" s="16">
        <v>37562</v>
      </c>
      <c r="D247" s="50" t="s">
        <v>161</v>
      </c>
      <c r="E247" s="50" t="s">
        <v>162</v>
      </c>
      <c r="F247" s="15" t="s">
        <v>163</v>
      </c>
      <c r="G247" s="27">
        <v>9.4</v>
      </c>
      <c r="H247" s="15">
        <v>6</v>
      </c>
      <c r="I247" s="11" t="s">
        <v>6</v>
      </c>
      <c r="J247" s="15">
        <v>3</v>
      </c>
      <c r="K247" s="46">
        <v>10.5</v>
      </c>
      <c r="L247" s="30">
        <f t="shared" si="5"/>
        <v>10.133333333333333</v>
      </c>
      <c r="M247" s="15">
        <v>2</v>
      </c>
      <c r="N247" s="32"/>
      <c r="O247" s="68" t="s">
        <v>155</v>
      </c>
      <c r="P247" s="15"/>
    </row>
    <row r="248" spans="1:16" ht="12.75">
      <c r="A248" s="14" t="s">
        <v>105</v>
      </c>
      <c r="B248" s="15" t="s">
        <v>158</v>
      </c>
      <c r="C248" s="16">
        <v>37562</v>
      </c>
      <c r="D248" s="50" t="s">
        <v>161</v>
      </c>
      <c r="E248" s="50" t="s">
        <v>162</v>
      </c>
      <c r="F248" s="15" t="s">
        <v>163</v>
      </c>
      <c r="G248" s="27">
        <v>9.4</v>
      </c>
      <c r="H248" s="15">
        <v>6</v>
      </c>
      <c r="I248" s="11" t="s">
        <v>6</v>
      </c>
      <c r="J248" s="15">
        <v>4</v>
      </c>
      <c r="K248" s="46">
        <v>10.5</v>
      </c>
      <c r="L248" s="30">
        <f t="shared" si="5"/>
        <v>10.06</v>
      </c>
      <c r="M248" s="15">
        <v>2</v>
      </c>
      <c r="N248" s="32">
        <f>SUM(L245:L248)/4</f>
        <v>10.148333333333333</v>
      </c>
      <c r="O248" s="68" t="s">
        <v>155</v>
      </c>
      <c r="P248" s="15"/>
    </row>
    <row r="249" spans="1:16" ht="12.75">
      <c r="A249" s="14"/>
      <c r="B249" s="15"/>
      <c r="C249" s="16"/>
      <c r="D249" s="50"/>
      <c r="E249" s="50"/>
      <c r="F249" s="15"/>
      <c r="G249" s="27"/>
      <c r="H249" s="15"/>
      <c r="I249" s="11" t="s">
        <v>6</v>
      </c>
      <c r="J249" s="15"/>
      <c r="K249" s="46"/>
      <c r="L249" s="30" t="e">
        <f t="shared" si="5"/>
        <v>#DIV/0!</v>
      </c>
      <c r="M249" s="15"/>
      <c r="N249" s="32"/>
      <c r="O249" s="68"/>
      <c r="P249" s="15"/>
    </row>
    <row r="250" spans="1:16" ht="12.75">
      <c r="A250" s="14" t="s">
        <v>105</v>
      </c>
      <c r="B250" s="15" t="s">
        <v>2</v>
      </c>
      <c r="C250" s="16">
        <v>37594</v>
      </c>
      <c r="D250" s="77" t="s">
        <v>8</v>
      </c>
      <c r="E250" s="49" t="s">
        <v>165</v>
      </c>
      <c r="F250" s="15" t="s">
        <v>15</v>
      </c>
      <c r="G250" s="27">
        <v>8.2</v>
      </c>
      <c r="H250" s="15">
        <v>2.5</v>
      </c>
      <c r="I250" s="11" t="s">
        <v>6</v>
      </c>
      <c r="J250" s="15">
        <v>5</v>
      </c>
      <c r="K250" s="46">
        <v>8.8</v>
      </c>
      <c r="L250" s="30">
        <f t="shared" si="5"/>
        <v>8.4</v>
      </c>
      <c r="M250" s="15">
        <v>1.5</v>
      </c>
      <c r="N250" s="79">
        <v>8.4</v>
      </c>
      <c r="O250" s="68">
        <v>1.5</v>
      </c>
      <c r="P250" s="15"/>
    </row>
    <row r="251" spans="1:16" ht="12.75">
      <c r="A251" s="14" t="s">
        <v>105</v>
      </c>
      <c r="B251" s="15" t="s">
        <v>2</v>
      </c>
      <c r="C251" s="16">
        <v>37594</v>
      </c>
      <c r="D251" s="77" t="s">
        <v>8</v>
      </c>
      <c r="E251" s="49" t="s">
        <v>165</v>
      </c>
      <c r="F251" s="15" t="s">
        <v>15</v>
      </c>
      <c r="G251" s="27">
        <v>8.2</v>
      </c>
      <c r="H251" s="15">
        <v>2</v>
      </c>
      <c r="I251" s="11" t="s">
        <v>6</v>
      </c>
      <c r="J251" s="15">
        <v>5</v>
      </c>
      <c r="K251" s="46">
        <v>8.8</v>
      </c>
      <c r="L251" s="30">
        <f t="shared" si="5"/>
        <v>8.371428571428572</v>
      </c>
      <c r="M251" s="15">
        <v>1.5</v>
      </c>
      <c r="N251" s="32">
        <f>SUM(L250:L251)/2</f>
        <v>8.385714285714286</v>
      </c>
      <c r="O251" s="68">
        <v>1.5</v>
      </c>
      <c r="P251" s="15"/>
    </row>
    <row r="252" spans="1:16" ht="12.75">
      <c r="A252" s="14"/>
      <c r="B252" s="15"/>
      <c r="C252" s="16"/>
      <c r="D252" s="50"/>
      <c r="E252" s="50"/>
      <c r="F252" s="15"/>
      <c r="G252" s="27"/>
      <c r="H252" s="15"/>
      <c r="I252" s="11" t="s">
        <v>6</v>
      </c>
      <c r="J252" s="15"/>
      <c r="K252" s="46"/>
      <c r="L252" s="30" t="e">
        <f t="shared" si="5"/>
        <v>#DIV/0!</v>
      </c>
      <c r="M252" s="15"/>
      <c r="N252" s="32"/>
      <c r="O252" s="68"/>
      <c r="P252" s="15"/>
    </row>
    <row r="253" spans="1:16" ht="12.75">
      <c r="A253" s="14" t="s">
        <v>105</v>
      </c>
      <c r="B253" s="15" t="s">
        <v>44</v>
      </c>
      <c r="C253" s="16">
        <v>37596</v>
      </c>
      <c r="D253" s="78" t="s">
        <v>43</v>
      </c>
      <c r="E253" s="50" t="s">
        <v>18</v>
      </c>
      <c r="F253" s="15" t="s">
        <v>15</v>
      </c>
      <c r="G253" s="27">
        <v>7.5</v>
      </c>
      <c r="H253" s="15">
        <v>5</v>
      </c>
      <c r="I253" s="11" t="s">
        <v>6</v>
      </c>
      <c r="J253" s="15">
        <v>2</v>
      </c>
      <c r="K253" s="46">
        <v>8.2</v>
      </c>
      <c r="L253" s="30">
        <f>SUM(G253)+H253/(H253+J253)*(K253-G253)</f>
        <v>7.999999999999999</v>
      </c>
      <c r="M253" s="15">
        <v>2</v>
      </c>
      <c r="N253" s="32"/>
      <c r="O253" s="68">
        <v>2.3</v>
      </c>
      <c r="P253" s="15"/>
    </row>
    <row r="254" spans="1:16" ht="12.75">
      <c r="A254" s="14" t="s">
        <v>105</v>
      </c>
      <c r="B254" s="15" t="s">
        <v>44</v>
      </c>
      <c r="C254" s="16">
        <v>37596</v>
      </c>
      <c r="D254" s="78" t="s">
        <v>43</v>
      </c>
      <c r="E254" s="50" t="s">
        <v>18</v>
      </c>
      <c r="F254" s="15" t="s">
        <v>15</v>
      </c>
      <c r="G254" s="27">
        <v>7.5</v>
      </c>
      <c r="H254" s="15">
        <v>5</v>
      </c>
      <c r="I254" s="11" t="s">
        <v>6</v>
      </c>
      <c r="J254" s="15">
        <v>5</v>
      </c>
      <c r="K254" s="46">
        <v>8.2</v>
      </c>
      <c r="L254" s="30">
        <f t="shared" si="5"/>
        <v>7.85</v>
      </c>
      <c r="M254" s="15">
        <v>2.5</v>
      </c>
      <c r="N254" s="32"/>
      <c r="O254" s="68">
        <v>2.3</v>
      </c>
      <c r="P254" s="15"/>
    </row>
    <row r="255" spans="1:16" ht="12.75">
      <c r="A255" s="14" t="s">
        <v>105</v>
      </c>
      <c r="B255" s="15" t="s">
        <v>44</v>
      </c>
      <c r="C255" s="16">
        <v>37596</v>
      </c>
      <c r="D255" s="78" t="s">
        <v>43</v>
      </c>
      <c r="E255" s="50" t="s">
        <v>18</v>
      </c>
      <c r="F255" s="15" t="s">
        <v>15</v>
      </c>
      <c r="G255" s="27">
        <v>7.5</v>
      </c>
      <c r="H255" s="15">
        <v>4</v>
      </c>
      <c r="I255" s="11" t="s">
        <v>6</v>
      </c>
      <c r="J255" s="15">
        <v>2</v>
      </c>
      <c r="K255" s="46">
        <v>8.2</v>
      </c>
      <c r="L255" s="30">
        <f t="shared" si="5"/>
        <v>7.966666666666666</v>
      </c>
      <c r="M255" s="15">
        <v>2</v>
      </c>
      <c r="N255" s="79">
        <v>8</v>
      </c>
      <c r="O255" s="68">
        <v>2.3</v>
      </c>
      <c r="P255" s="15"/>
    </row>
    <row r="256" spans="1:16" ht="12.75">
      <c r="A256" s="14" t="s">
        <v>105</v>
      </c>
      <c r="B256" s="15" t="s">
        <v>44</v>
      </c>
      <c r="C256" s="16">
        <v>37596</v>
      </c>
      <c r="D256" s="78" t="s">
        <v>43</v>
      </c>
      <c r="E256" s="50" t="s">
        <v>18</v>
      </c>
      <c r="F256" s="15" t="s">
        <v>15</v>
      </c>
      <c r="G256" s="27">
        <v>7.5</v>
      </c>
      <c r="H256" s="15">
        <v>5.5</v>
      </c>
      <c r="I256" s="11" t="s">
        <v>6</v>
      </c>
      <c r="J256" s="15">
        <v>2</v>
      </c>
      <c r="K256" s="46">
        <v>8.2</v>
      </c>
      <c r="L256" s="30">
        <f t="shared" si="5"/>
        <v>8.013333333333332</v>
      </c>
      <c r="M256" s="15">
        <v>2</v>
      </c>
      <c r="N256" s="32">
        <f>(SUM(L253:L256)-L254)/3</f>
        <v>7.993333333333332</v>
      </c>
      <c r="O256" s="68">
        <v>2.3</v>
      </c>
      <c r="P256" s="15"/>
    </row>
    <row r="257" spans="1:16" ht="12.75">
      <c r="A257" s="14"/>
      <c r="B257" s="15"/>
      <c r="C257" s="16"/>
      <c r="D257" s="50"/>
      <c r="E257" s="50"/>
      <c r="F257" s="15"/>
      <c r="G257" s="27"/>
      <c r="H257" s="15"/>
      <c r="I257" s="11" t="s">
        <v>6</v>
      </c>
      <c r="J257" s="15"/>
      <c r="K257" s="46"/>
      <c r="L257" s="30" t="e">
        <f t="shared" si="5"/>
        <v>#DIV/0!</v>
      </c>
      <c r="M257" s="15"/>
      <c r="N257" s="32"/>
      <c r="O257" s="68"/>
      <c r="P257" s="15"/>
    </row>
    <row r="258" spans="1:16" ht="12.75">
      <c r="A258" s="14" t="s">
        <v>105</v>
      </c>
      <c r="B258" s="15" t="s">
        <v>2</v>
      </c>
      <c r="C258" s="16">
        <v>37602</v>
      </c>
      <c r="D258" s="78" t="s">
        <v>167</v>
      </c>
      <c r="E258" s="50" t="s">
        <v>168</v>
      </c>
      <c r="F258" s="15" t="s">
        <v>15</v>
      </c>
      <c r="G258" s="27">
        <v>7.5</v>
      </c>
      <c r="H258" s="15">
        <v>3.5</v>
      </c>
      <c r="I258" s="11" t="s">
        <v>6</v>
      </c>
      <c r="J258" s="15">
        <v>4</v>
      </c>
      <c r="K258" s="46">
        <v>8.2</v>
      </c>
      <c r="L258" s="30">
        <f t="shared" si="5"/>
        <v>7.826666666666666</v>
      </c>
      <c r="M258" s="15">
        <v>2</v>
      </c>
      <c r="N258" s="79"/>
      <c r="O258" s="68">
        <v>1.6</v>
      </c>
      <c r="P258" s="15"/>
    </row>
    <row r="259" spans="1:16" ht="12.75">
      <c r="A259" s="14" t="s">
        <v>105</v>
      </c>
      <c r="B259" s="15" t="s">
        <v>2</v>
      </c>
      <c r="C259" s="16">
        <v>37602</v>
      </c>
      <c r="D259" s="78" t="s">
        <v>167</v>
      </c>
      <c r="E259" s="50" t="s">
        <v>168</v>
      </c>
      <c r="F259" s="15" t="s">
        <v>15</v>
      </c>
      <c r="G259" s="27">
        <v>7.5</v>
      </c>
      <c r="H259" s="15">
        <v>4</v>
      </c>
      <c r="I259" s="11" t="s">
        <v>6</v>
      </c>
      <c r="J259" s="15">
        <v>4</v>
      </c>
      <c r="K259" s="46">
        <v>8.2</v>
      </c>
      <c r="L259" s="30">
        <f t="shared" si="5"/>
        <v>7.85</v>
      </c>
      <c r="M259" s="15">
        <v>2</v>
      </c>
      <c r="N259" s="32"/>
      <c r="O259" s="68">
        <v>1.6</v>
      </c>
      <c r="P259" s="15"/>
    </row>
    <row r="260" spans="1:16" ht="12.75">
      <c r="A260" s="14" t="s">
        <v>105</v>
      </c>
      <c r="B260" s="15" t="s">
        <v>2</v>
      </c>
      <c r="C260" s="16">
        <v>37602</v>
      </c>
      <c r="D260" s="78" t="s">
        <v>167</v>
      </c>
      <c r="E260" s="50" t="s">
        <v>168</v>
      </c>
      <c r="F260" s="15" t="s">
        <v>15</v>
      </c>
      <c r="G260" s="27">
        <v>7.5</v>
      </c>
      <c r="H260" s="15">
        <v>3</v>
      </c>
      <c r="I260" s="11" t="s">
        <v>6</v>
      </c>
      <c r="J260" s="15">
        <v>4</v>
      </c>
      <c r="K260" s="46">
        <v>8.2</v>
      </c>
      <c r="L260" s="30">
        <f t="shared" si="5"/>
        <v>7.8</v>
      </c>
      <c r="M260" s="15">
        <v>2</v>
      </c>
      <c r="N260" s="79">
        <v>7.8</v>
      </c>
      <c r="O260" s="68">
        <v>1.6</v>
      </c>
      <c r="P260" s="15"/>
    </row>
    <row r="261" spans="1:16" ht="12.75">
      <c r="A261" s="14" t="s">
        <v>105</v>
      </c>
      <c r="B261" s="15" t="s">
        <v>2</v>
      </c>
      <c r="C261" s="16">
        <v>37602</v>
      </c>
      <c r="D261" s="78" t="s">
        <v>167</v>
      </c>
      <c r="E261" s="50" t="s">
        <v>168</v>
      </c>
      <c r="F261" s="15" t="s">
        <v>15</v>
      </c>
      <c r="G261" s="27">
        <v>7.5</v>
      </c>
      <c r="H261" s="15">
        <v>3.3</v>
      </c>
      <c r="I261" s="11" t="s">
        <v>6</v>
      </c>
      <c r="J261" s="15">
        <v>4</v>
      </c>
      <c r="K261" s="46">
        <v>8.2</v>
      </c>
      <c r="L261" s="30">
        <f t="shared" si="5"/>
        <v>7.816438356164383</v>
      </c>
      <c r="M261" s="15">
        <v>2</v>
      </c>
      <c r="N261" s="32">
        <f>SUM(L258:L261)/4</f>
        <v>7.823276255707762</v>
      </c>
      <c r="O261" s="68">
        <v>1.6</v>
      </c>
      <c r="P261" s="15"/>
    </row>
    <row r="262" spans="1:16" ht="12.75">
      <c r="A262" s="14"/>
      <c r="B262" s="15"/>
      <c r="C262" s="16"/>
      <c r="D262" s="78"/>
      <c r="E262" s="50"/>
      <c r="F262" s="15"/>
      <c r="G262" s="27"/>
      <c r="H262" s="15"/>
      <c r="I262" s="11" t="s">
        <v>6</v>
      </c>
      <c r="J262" s="15"/>
      <c r="K262" s="46"/>
      <c r="L262" s="30" t="e">
        <f t="shared" si="5"/>
        <v>#DIV/0!</v>
      </c>
      <c r="M262" s="15"/>
      <c r="N262" s="32"/>
      <c r="O262" s="68"/>
      <c r="P262" s="15"/>
    </row>
    <row r="263" spans="1:16" ht="12.75">
      <c r="A263" s="14" t="s">
        <v>105</v>
      </c>
      <c r="B263" s="15" t="s">
        <v>2</v>
      </c>
      <c r="C263" s="16">
        <v>37604</v>
      </c>
      <c r="D263" s="78" t="s">
        <v>169</v>
      </c>
      <c r="E263" s="50" t="s">
        <v>50</v>
      </c>
      <c r="F263" s="15" t="s">
        <v>15</v>
      </c>
      <c r="G263" s="27">
        <v>7.2</v>
      </c>
      <c r="H263" s="15">
        <v>4</v>
      </c>
      <c r="I263" s="11" t="s">
        <v>6</v>
      </c>
      <c r="J263" s="15">
        <v>5</v>
      </c>
      <c r="K263" s="46">
        <v>8.2</v>
      </c>
      <c r="L263" s="30">
        <f t="shared" si="5"/>
        <v>7.644444444444444</v>
      </c>
      <c r="M263" s="15">
        <v>2</v>
      </c>
      <c r="N263" s="79"/>
      <c r="O263" s="68">
        <v>1.5</v>
      </c>
      <c r="P263" s="15"/>
    </row>
    <row r="264" spans="1:16" ht="12.75">
      <c r="A264" s="14" t="s">
        <v>105</v>
      </c>
      <c r="B264" s="15" t="s">
        <v>2</v>
      </c>
      <c r="C264" s="16">
        <v>37604</v>
      </c>
      <c r="D264" s="78" t="s">
        <v>169</v>
      </c>
      <c r="E264" s="50" t="s">
        <v>50</v>
      </c>
      <c r="F264" s="15" t="s">
        <v>15</v>
      </c>
      <c r="G264" s="27">
        <v>7.5</v>
      </c>
      <c r="H264" s="15">
        <v>2.5</v>
      </c>
      <c r="I264" s="11" t="s">
        <v>6</v>
      </c>
      <c r="J264" s="15">
        <v>5</v>
      </c>
      <c r="K264" s="46">
        <v>8.2</v>
      </c>
      <c r="L264" s="30">
        <f t="shared" si="5"/>
        <v>7.733333333333333</v>
      </c>
      <c r="M264" s="15">
        <v>2</v>
      </c>
      <c r="N264" s="32"/>
      <c r="O264" s="68">
        <v>1.5</v>
      </c>
      <c r="P264" s="15"/>
    </row>
    <row r="265" spans="1:16" ht="12.75">
      <c r="A265" s="14" t="s">
        <v>105</v>
      </c>
      <c r="B265" s="15" t="s">
        <v>2</v>
      </c>
      <c r="C265" s="16">
        <v>37604</v>
      </c>
      <c r="D265" s="78" t="s">
        <v>169</v>
      </c>
      <c r="E265" s="50" t="s">
        <v>50</v>
      </c>
      <c r="F265" s="15" t="s">
        <v>15</v>
      </c>
      <c r="G265" s="27">
        <v>7.2</v>
      </c>
      <c r="H265" s="15">
        <v>4.5</v>
      </c>
      <c r="I265" s="11" t="s">
        <v>6</v>
      </c>
      <c r="J265" s="15">
        <v>5</v>
      </c>
      <c r="K265" s="46">
        <v>8.2</v>
      </c>
      <c r="L265" s="30">
        <f t="shared" si="5"/>
        <v>7.673684210526315</v>
      </c>
      <c r="M265" s="15">
        <v>2</v>
      </c>
      <c r="N265" s="79">
        <v>7.7</v>
      </c>
      <c r="O265" s="68">
        <v>1.5</v>
      </c>
      <c r="P265" s="15"/>
    </row>
    <row r="266" spans="1:16" ht="12.75">
      <c r="A266" s="14" t="s">
        <v>105</v>
      </c>
      <c r="B266" s="15" t="s">
        <v>2</v>
      </c>
      <c r="C266" s="16">
        <v>37604</v>
      </c>
      <c r="D266" s="78" t="s">
        <v>169</v>
      </c>
      <c r="E266" s="50" t="s">
        <v>50</v>
      </c>
      <c r="F266" s="15" t="s">
        <v>15</v>
      </c>
      <c r="G266" s="27">
        <v>7.5</v>
      </c>
      <c r="H266" s="15">
        <v>3</v>
      </c>
      <c r="I266" s="11" t="s">
        <v>6</v>
      </c>
      <c r="J266" s="15">
        <v>5</v>
      </c>
      <c r="K266" s="46">
        <v>8.2</v>
      </c>
      <c r="L266" s="30">
        <f t="shared" si="5"/>
        <v>7.762499999999999</v>
      </c>
      <c r="M266" s="15">
        <v>2</v>
      </c>
      <c r="N266" s="32">
        <f>SUM(L263:L266)/4</f>
        <v>7.7034904970760225</v>
      </c>
      <c r="O266" s="68">
        <v>1.5</v>
      </c>
      <c r="P266" s="15"/>
    </row>
    <row r="267" spans="1:16" ht="12.75">
      <c r="A267" s="14"/>
      <c r="B267" s="15"/>
      <c r="C267" s="16"/>
      <c r="D267" s="78"/>
      <c r="E267" s="50"/>
      <c r="F267" s="15"/>
      <c r="G267" s="27"/>
      <c r="H267" s="15"/>
      <c r="I267" s="11" t="s">
        <v>6</v>
      </c>
      <c r="J267" s="15"/>
      <c r="K267" s="46"/>
      <c r="L267" s="30" t="e">
        <f t="shared" si="5"/>
        <v>#DIV/0!</v>
      </c>
      <c r="M267" s="15"/>
      <c r="N267" s="32"/>
      <c r="O267" s="68"/>
      <c r="P267" s="15"/>
    </row>
    <row r="268" spans="1:16" ht="12.75">
      <c r="A268" s="14" t="s">
        <v>105</v>
      </c>
      <c r="B268" s="15" t="s">
        <v>2</v>
      </c>
      <c r="C268" s="16">
        <v>37611</v>
      </c>
      <c r="D268" s="78" t="s">
        <v>170</v>
      </c>
      <c r="E268" s="50" t="s">
        <v>171</v>
      </c>
      <c r="F268" s="15" t="s">
        <v>15</v>
      </c>
      <c r="G268" s="27">
        <v>6.7</v>
      </c>
      <c r="H268" s="15">
        <v>3</v>
      </c>
      <c r="I268" s="11" t="s">
        <v>6</v>
      </c>
      <c r="J268" s="15">
        <v>5</v>
      </c>
      <c r="K268" s="46">
        <v>8.2</v>
      </c>
      <c r="L268" s="30">
        <f t="shared" si="5"/>
        <v>7.2625</v>
      </c>
      <c r="M268" s="15">
        <v>2</v>
      </c>
      <c r="N268" s="32"/>
      <c r="O268" s="68">
        <v>1</v>
      </c>
      <c r="P268" s="15"/>
    </row>
    <row r="269" spans="1:16" ht="12.75">
      <c r="A269" s="14" t="s">
        <v>105</v>
      </c>
      <c r="B269" s="15" t="s">
        <v>2</v>
      </c>
      <c r="C269" s="16">
        <v>37611</v>
      </c>
      <c r="D269" s="78" t="s">
        <v>170</v>
      </c>
      <c r="E269" s="50" t="s">
        <v>171</v>
      </c>
      <c r="F269" s="15" t="s">
        <v>15</v>
      </c>
      <c r="G269" s="27">
        <v>7.2</v>
      </c>
      <c r="H269" s="15">
        <v>1</v>
      </c>
      <c r="I269" s="11" t="s">
        <v>6</v>
      </c>
      <c r="J269" s="15">
        <v>5</v>
      </c>
      <c r="K269" s="46">
        <v>8.2</v>
      </c>
      <c r="L269" s="30">
        <f t="shared" si="5"/>
        <v>7.366666666666667</v>
      </c>
      <c r="M269" s="15">
        <v>2</v>
      </c>
      <c r="N269" s="32"/>
      <c r="O269" s="68">
        <v>1</v>
      </c>
      <c r="P269" s="15"/>
    </row>
    <row r="270" spans="1:16" ht="12.75">
      <c r="A270" s="14" t="s">
        <v>105</v>
      </c>
      <c r="B270" s="15" t="s">
        <v>2</v>
      </c>
      <c r="C270" s="16">
        <v>37611</v>
      </c>
      <c r="D270" s="78" t="s">
        <v>170</v>
      </c>
      <c r="E270" s="50" t="s">
        <v>171</v>
      </c>
      <c r="F270" s="15" t="s">
        <v>15</v>
      </c>
      <c r="G270" s="27">
        <v>6.7</v>
      </c>
      <c r="H270" s="15">
        <v>4</v>
      </c>
      <c r="I270" s="11" t="s">
        <v>6</v>
      </c>
      <c r="J270" s="15">
        <v>2</v>
      </c>
      <c r="K270" s="46">
        <v>7.5</v>
      </c>
      <c r="L270" s="30">
        <f t="shared" si="5"/>
        <v>7.233333333333333</v>
      </c>
      <c r="M270" s="15">
        <v>2</v>
      </c>
      <c r="N270" s="79">
        <v>7.3</v>
      </c>
      <c r="O270" s="68">
        <v>1</v>
      </c>
      <c r="P270" s="15"/>
    </row>
    <row r="271" spans="1:16" ht="12.75">
      <c r="A271" s="14" t="s">
        <v>105</v>
      </c>
      <c r="B271" s="15" t="s">
        <v>2</v>
      </c>
      <c r="C271" s="16">
        <v>37611</v>
      </c>
      <c r="D271" s="78" t="s">
        <v>170</v>
      </c>
      <c r="E271" s="50" t="s">
        <v>171</v>
      </c>
      <c r="F271" s="15" t="s">
        <v>15</v>
      </c>
      <c r="G271" s="27">
        <v>7.2</v>
      </c>
      <c r="H271" s="15">
        <v>1</v>
      </c>
      <c r="I271" s="11" t="s">
        <v>6</v>
      </c>
      <c r="J271" s="15">
        <v>2</v>
      </c>
      <c r="K271" s="46">
        <v>7.5</v>
      </c>
      <c r="L271" s="30">
        <f t="shared" si="5"/>
        <v>7.3</v>
      </c>
      <c r="M271" s="15">
        <v>2</v>
      </c>
      <c r="N271" s="32">
        <f>SUM(L268:L271)/4</f>
        <v>7.290625</v>
      </c>
      <c r="O271" s="68">
        <v>1</v>
      </c>
      <c r="P271" s="15"/>
    </row>
    <row r="272" spans="1:16" ht="12.75">
      <c r="A272" s="14"/>
      <c r="B272" s="15"/>
      <c r="C272" s="16"/>
      <c r="D272" s="78"/>
      <c r="E272" s="50"/>
      <c r="F272" s="15"/>
      <c r="G272" s="27"/>
      <c r="H272" s="15"/>
      <c r="I272" s="11" t="s">
        <v>6</v>
      </c>
      <c r="J272" s="15"/>
      <c r="K272" s="46"/>
      <c r="L272" s="30" t="e">
        <f t="shared" si="5"/>
        <v>#DIV/0!</v>
      </c>
      <c r="M272" s="15"/>
      <c r="N272" s="32"/>
      <c r="O272" s="68"/>
      <c r="P272" s="15"/>
    </row>
    <row r="273" spans="1:16" ht="12.75">
      <c r="A273" s="14" t="s">
        <v>105</v>
      </c>
      <c r="B273" s="15" t="s">
        <v>2</v>
      </c>
      <c r="C273" s="16">
        <v>37614</v>
      </c>
      <c r="D273" s="78" t="s">
        <v>52</v>
      </c>
      <c r="E273" s="50" t="s">
        <v>21</v>
      </c>
      <c r="F273" s="15" t="s">
        <v>15</v>
      </c>
      <c r="G273" s="27">
        <v>6.7</v>
      </c>
      <c r="H273" s="15">
        <v>3.5</v>
      </c>
      <c r="I273" s="11" t="s">
        <v>6</v>
      </c>
      <c r="J273" s="15">
        <v>2.5</v>
      </c>
      <c r="K273" s="46">
        <v>7.2</v>
      </c>
      <c r="L273" s="30">
        <f t="shared" si="5"/>
        <v>6.991666666666667</v>
      </c>
      <c r="M273" s="15">
        <v>2</v>
      </c>
      <c r="N273" s="79"/>
      <c r="O273" s="68" t="s">
        <v>172</v>
      </c>
      <c r="P273" s="15"/>
    </row>
    <row r="274" spans="1:16" ht="12.75">
      <c r="A274" s="14" t="s">
        <v>105</v>
      </c>
      <c r="B274" s="15" t="s">
        <v>2</v>
      </c>
      <c r="C274" s="16">
        <v>37614</v>
      </c>
      <c r="D274" s="78" t="s">
        <v>52</v>
      </c>
      <c r="E274" s="50" t="s">
        <v>21</v>
      </c>
      <c r="F274" s="15" t="s">
        <v>15</v>
      </c>
      <c r="G274" s="27">
        <v>6.7</v>
      </c>
      <c r="H274" s="15">
        <v>3.5</v>
      </c>
      <c r="I274" s="11" t="s">
        <v>6</v>
      </c>
      <c r="J274" s="15">
        <v>5</v>
      </c>
      <c r="K274" s="46">
        <v>7.5</v>
      </c>
      <c r="L274" s="30">
        <f t="shared" si="5"/>
        <v>7.029411764705882</v>
      </c>
      <c r="M274" s="15">
        <v>2</v>
      </c>
      <c r="N274" s="79"/>
      <c r="O274" s="68" t="s">
        <v>172</v>
      </c>
      <c r="P274" s="15"/>
    </row>
    <row r="275" spans="1:16" ht="12.75">
      <c r="A275" s="14" t="s">
        <v>105</v>
      </c>
      <c r="B275" s="15" t="s">
        <v>2</v>
      </c>
      <c r="C275" s="16">
        <v>37614</v>
      </c>
      <c r="D275" s="78" t="s">
        <v>52</v>
      </c>
      <c r="E275" s="50" t="s">
        <v>21</v>
      </c>
      <c r="F275" s="15" t="s">
        <v>15</v>
      </c>
      <c r="G275" s="27">
        <v>7</v>
      </c>
      <c r="H275" s="15">
        <v>3</v>
      </c>
      <c r="I275" s="11" t="s">
        <v>6</v>
      </c>
      <c r="J275" s="15">
        <v>2.5</v>
      </c>
      <c r="K275" s="46">
        <v>7.2</v>
      </c>
      <c r="L275" s="30">
        <f t="shared" si="5"/>
        <v>7.109090909090909</v>
      </c>
      <c r="M275" s="15">
        <v>2</v>
      </c>
      <c r="N275" s="79"/>
      <c r="O275" s="68" t="s">
        <v>172</v>
      </c>
      <c r="P275" s="15"/>
    </row>
    <row r="276" spans="1:16" ht="12.75">
      <c r="A276" s="14" t="s">
        <v>105</v>
      </c>
      <c r="B276" s="15" t="s">
        <v>2</v>
      </c>
      <c r="C276" s="16">
        <v>37614</v>
      </c>
      <c r="D276" s="78" t="s">
        <v>52</v>
      </c>
      <c r="E276" s="50" t="s">
        <v>21</v>
      </c>
      <c r="F276" s="15" t="s">
        <v>15</v>
      </c>
      <c r="G276" s="27">
        <v>6.7</v>
      </c>
      <c r="H276" s="15">
        <v>4</v>
      </c>
      <c r="I276" s="11" t="s">
        <v>6</v>
      </c>
      <c r="J276" s="15">
        <v>2.5</v>
      </c>
      <c r="K276" s="46">
        <v>7.2</v>
      </c>
      <c r="L276" s="30">
        <f t="shared" si="5"/>
        <v>7.007692307692308</v>
      </c>
      <c r="M276" s="15">
        <v>2</v>
      </c>
      <c r="N276" s="79">
        <v>7.1</v>
      </c>
      <c r="O276" s="68" t="s">
        <v>172</v>
      </c>
      <c r="P276" s="15"/>
    </row>
    <row r="277" spans="1:16" ht="12.75">
      <c r="A277" s="14" t="s">
        <v>105</v>
      </c>
      <c r="B277" s="15" t="s">
        <v>2</v>
      </c>
      <c r="C277" s="16">
        <v>37614</v>
      </c>
      <c r="D277" s="78" t="s">
        <v>52</v>
      </c>
      <c r="E277" s="50" t="s">
        <v>21</v>
      </c>
      <c r="F277" s="15" t="s">
        <v>15</v>
      </c>
      <c r="G277" s="27" t="s">
        <v>23</v>
      </c>
      <c r="H277" s="15"/>
      <c r="I277" s="11" t="s">
        <v>6</v>
      </c>
      <c r="J277" s="15"/>
      <c r="K277" s="46"/>
      <c r="L277" s="30">
        <v>7.1</v>
      </c>
      <c r="M277" s="15">
        <v>2</v>
      </c>
      <c r="N277" s="80">
        <f>SUM(L273:L277)/5</f>
        <v>7.047572329631154</v>
      </c>
      <c r="O277" s="68" t="s">
        <v>172</v>
      </c>
      <c r="P277" s="15"/>
    </row>
    <row r="278" spans="1:16" ht="12.75">
      <c r="A278" s="14"/>
      <c r="B278" s="15"/>
      <c r="C278" s="16"/>
      <c r="D278" s="50"/>
      <c r="E278" s="50"/>
      <c r="F278" s="15"/>
      <c r="G278" s="27"/>
      <c r="H278" s="15"/>
      <c r="I278" s="11" t="s">
        <v>6</v>
      </c>
      <c r="J278" s="15"/>
      <c r="K278" s="46"/>
      <c r="L278" s="30" t="e">
        <f aca="true" t="shared" si="6" ref="L278:L295">SUM(G278)+H278/(H278+J278)*(K278-G278)</f>
        <v>#DIV/0!</v>
      </c>
      <c r="M278" s="15"/>
      <c r="N278" s="32"/>
      <c r="O278" s="68"/>
      <c r="P278" s="15"/>
    </row>
    <row r="279" spans="1:16" ht="12.75">
      <c r="A279" s="14" t="s">
        <v>105</v>
      </c>
      <c r="B279" s="15" t="s">
        <v>2</v>
      </c>
      <c r="C279" s="16">
        <v>37616</v>
      </c>
      <c r="D279" s="78" t="s">
        <v>173</v>
      </c>
      <c r="E279" s="50" t="s">
        <v>20</v>
      </c>
      <c r="F279" s="15" t="s">
        <v>15</v>
      </c>
      <c r="G279" s="27">
        <v>6.7</v>
      </c>
      <c r="H279" s="15">
        <v>2</v>
      </c>
      <c r="I279" s="11" t="s">
        <v>6</v>
      </c>
      <c r="J279" s="15">
        <v>3</v>
      </c>
      <c r="K279" s="46">
        <v>7.2</v>
      </c>
      <c r="L279" s="30">
        <f t="shared" si="6"/>
        <v>6.9</v>
      </c>
      <c r="M279" s="15">
        <v>1.5</v>
      </c>
      <c r="N279" s="79"/>
      <c r="O279" s="68">
        <v>1.7</v>
      </c>
      <c r="P279" s="15"/>
    </row>
    <row r="280" spans="1:16" ht="12.75">
      <c r="A280" s="14" t="s">
        <v>105</v>
      </c>
      <c r="B280" s="15" t="s">
        <v>2</v>
      </c>
      <c r="C280" s="16">
        <v>37616</v>
      </c>
      <c r="D280" s="78" t="s">
        <v>173</v>
      </c>
      <c r="E280" s="50" t="s">
        <v>20</v>
      </c>
      <c r="F280" s="15" t="s">
        <v>15</v>
      </c>
      <c r="G280" s="27">
        <v>6.5</v>
      </c>
      <c r="H280" s="15">
        <v>3.5</v>
      </c>
      <c r="I280" s="11" t="s">
        <v>6</v>
      </c>
      <c r="J280" s="15">
        <v>3</v>
      </c>
      <c r="K280" s="46">
        <v>7.2</v>
      </c>
      <c r="L280" s="30">
        <f t="shared" si="6"/>
        <v>6.876923076923077</v>
      </c>
      <c r="M280" s="15">
        <v>1.5</v>
      </c>
      <c r="N280" s="79">
        <v>6.9</v>
      </c>
      <c r="O280" s="68">
        <v>1.7</v>
      </c>
      <c r="P280" s="15"/>
    </row>
    <row r="281" spans="1:16" ht="12.75">
      <c r="A281" s="14" t="s">
        <v>105</v>
      </c>
      <c r="B281" s="15" t="s">
        <v>2</v>
      </c>
      <c r="C281" s="16">
        <v>37616</v>
      </c>
      <c r="D281" s="78" t="s">
        <v>173</v>
      </c>
      <c r="E281" s="50" t="s">
        <v>20</v>
      </c>
      <c r="F281" s="15" t="s">
        <v>15</v>
      </c>
      <c r="G281" s="27">
        <v>6.5</v>
      </c>
      <c r="H281" s="15">
        <v>4</v>
      </c>
      <c r="I281" s="11" t="s">
        <v>6</v>
      </c>
      <c r="J281" s="15">
        <v>3</v>
      </c>
      <c r="K281" s="46">
        <v>7.2</v>
      </c>
      <c r="L281" s="30">
        <f t="shared" si="6"/>
        <v>6.9</v>
      </c>
      <c r="M281" s="15">
        <v>1.5</v>
      </c>
      <c r="N281" s="80">
        <f>SUM(L279:L281)/3</f>
        <v>6.892307692307693</v>
      </c>
      <c r="O281" s="68">
        <v>1.7</v>
      </c>
      <c r="P281" s="15"/>
    </row>
    <row r="282" spans="1:16" ht="12.75">
      <c r="A282" s="14"/>
      <c r="B282" s="15"/>
      <c r="C282" s="16"/>
      <c r="D282" s="78"/>
      <c r="E282" s="50"/>
      <c r="F282" s="15"/>
      <c r="G282" s="27"/>
      <c r="H282" s="15"/>
      <c r="I282" s="11" t="s">
        <v>6</v>
      </c>
      <c r="J282" s="15"/>
      <c r="K282" s="46"/>
      <c r="L282" s="30" t="e">
        <f t="shared" si="6"/>
        <v>#DIV/0!</v>
      </c>
      <c r="M282" s="15"/>
      <c r="N282" s="79"/>
      <c r="O282" s="68"/>
      <c r="P282" s="15"/>
    </row>
    <row r="283" spans="1:16" ht="12.75">
      <c r="A283" s="14" t="s">
        <v>105</v>
      </c>
      <c r="B283" s="15" t="s">
        <v>2</v>
      </c>
      <c r="C283" s="16">
        <v>37621</v>
      </c>
      <c r="D283" s="78" t="s">
        <v>174</v>
      </c>
      <c r="E283" s="50" t="s">
        <v>175</v>
      </c>
      <c r="F283" s="15" t="s">
        <v>15</v>
      </c>
      <c r="G283" s="27">
        <v>6.5</v>
      </c>
      <c r="H283" s="15">
        <v>5</v>
      </c>
      <c r="I283" s="11" t="s">
        <v>6</v>
      </c>
      <c r="J283" s="15">
        <v>4</v>
      </c>
      <c r="K283" s="46">
        <v>7.2</v>
      </c>
      <c r="L283" s="30">
        <f t="shared" si="6"/>
        <v>6.888888888888889</v>
      </c>
      <c r="M283" s="15">
        <v>1.5</v>
      </c>
      <c r="N283" s="81"/>
      <c r="O283" s="68">
        <v>1.7</v>
      </c>
      <c r="P283" s="15"/>
    </row>
    <row r="284" spans="1:16" ht="12.75">
      <c r="A284" s="14" t="s">
        <v>105</v>
      </c>
      <c r="B284" s="15" t="s">
        <v>2</v>
      </c>
      <c r="C284" s="16">
        <v>37621</v>
      </c>
      <c r="D284" s="78" t="s">
        <v>174</v>
      </c>
      <c r="E284" s="50" t="s">
        <v>175</v>
      </c>
      <c r="F284" s="15" t="s">
        <v>15</v>
      </c>
      <c r="G284" s="27">
        <v>6.5</v>
      </c>
      <c r="H284" s="15">
        <v>5.5</v>
      </c>
      <c r="I284" s="11" t="s">
        <v>6</v>
      </c>
      <c r="J284" s="15">
        <v>3.5</v>
      </c>
      <c r="K284" s="46">
        <v>7.2</v>
      </c>
      <c r="L284" s="30">
        <f t="shared" si="6"/>
        <v>6.927777777777778</v>
      </c>
      <c r="M284" s="15">
        <v>1.5</v>
      </c>
      <c r="N284" s="79"/>
      <c r="O284" s="68">
        <v>1.7</v>
      </c>
      <c r="P284" s="15"/>
    </row>
    <row r="285" spans="1:16" ht="12.75">
      <c r="A285" s="14" t="s">
        <v>105</v>
      </c>
      <c r="B285" s="15" t="s">
        <v>2</v>
      </c>
      <c r="C285" s="16">
        <v>37621</v>
      </c>
      <c r="D285" s="78" t="s">
        <v>174</v>
      </c>
      <c r="E285" s="50" t="s">
        <v>175</v>
      </c>
      <c r="F285" s="15" t="s">
        <v>15</v>
      </c>
      <c r="G285" s="27">
        <v>6.7</v>
      </c>
      <c r="H285" s="15">
        <v>3</v>
      </c>
      <c r="I285" s="11" t="s">
        <v>6</v>
      </c>
      <c r="J285" s="15">
        <v>4</v>
      </c>
      <c r="K285" s="46">
        <v>7.2</v>
      </c>
      <c r="L285" s="30">
        <f t="shared" si="6"/>
        <v>6.914285714285715</v>
      </c>
      <c r="M285" s="15">
        <v>1.5</v>
      </c>
      <c r="N285" s="79">
        <v>6.9</v>
      </c>
      <c r="O285" s="68">
        <v>1.7</v>
      </c>
      <c r="P285" s="15"/>
    </row>
    <row r="286" spans="1:16" ht="12.75">
      <c r="A286" s="14" t="s">
        <v>105</v>
      </c>
      <c r="B286" s="15" t="s">
        <v>2</v>
      </c>
      <c r="C286" s="16">
        <v>37621</v>
      </c>
      <c r="D286" s="78" t="s">
        <v>174</v>
      </c>
      <c r="E286" s="50" t="s">
        <v>175</v>
      </c>
      <c r="F286" s="15" t="s">
        <v>15</v>
      </c>
      <c r="G286" s="27">
        <v>6.5</v>
      </c>
      <c r="H286" s="15">
        <v>3</v>
      </c>
      <c r="I286" s="11" t="s">
        <v>6</v>
      </c>
      <c r="J286" s="15">
        <v>3.5</v>
      </c>
      <c r="K286" s="46">
        <v>7.2</v>
      </c>
      <c r="L286" s="30">
        <f t="shared" si="6"/>
        <v>6.823076923076923</v>
      </c>
      <c r="M286" s="15">
        <v>1.5</v>
      </c>
      <c r="N286" s="32">
        <f>SUM(L283:L286)/4</f>
        <v>6.888507326007326</v>
      </c>
      <c r="O286" s="68">
        <v>1.7</v>
      </c>
      <c r="P286" s="15"/>
    </row>
    <row r="287" spans="1:16" ht="12.75">
      <c r="A287" s="14"/>
      <c r="B287" s="15"/>
      <c r="C287" s="16"/>
      <c r="D287" s="78"/>
      <c r="E287" s="50"/>
      <c r="F287" s="15"/>
      <c r="G287" s="27"/>
      <c r="H287" s="15"/>
      <c r="I287" s="11" t="s">
        <v>6</v>
      </c>
      <c r="J287" s="15"/>
      <c r="K287" s="46"/>
      <c r="L287" s="30" t="e">
        <f t="shared" si="6"/>
        <v>#DIV/0!</v>
      </c>
      <c r="M287" s="15"/>
      <c r="N287" s="79"/>
      <c r="O287" s="68"/>
      <c r="P287" s="15"/>
    </row>
    <row r="288" spans="1:16" ht="12.75">
      <c r="A288" s="14" t="s">
        <v>105</v>
      </c>
      <c r="B288" s="15" t="s">
        <v>2</v>
      </c>
      <c r="C288" s="16">
        <v>37623</v>
      </c>
      <c r="D288" s="78" t="s">
        <v>31</v>
      </c>
      <c r="E288" s="50" t="s">
        <v>32</v>
      </c>
      <c r="F288" s="15" t="s">
        <v>15</v>
      </c>
      <c r="G288" s="27">
        <v>6.5</v>
      </c>
      <c r="H288" s="15">
        <v>2</v>
      </c>
      <c r="I288" s="11" t="s">
        <v>6</v>
      </c>
      <c r="J288" s="15">
        <v>5</v>
      </c>
      <c r="K288" s="46">
        <v>7.2</v>
      </c>
      <c r="L288" s="30">
        <f t="shared" si="6"/>
        <v>6.7</v>
      </c>
      <c r="M288" s="15">
        <v>3</v>
      </c>
      <c r="N288" s="79">
        <v>6.7</v>
      </c>
      <c r="O288" s="68" t="s">
        <v>176</v>
      </c>
      <c r="P288" s="15" t="s">
        <v>177</v>
      </c>
    </row>
    <row r="289" spans="1:16" ht="12.75">
      <c r="A289" s="14" t="s">
        <v>105</v>
      </c>
      <c r="B289" s="15" t="s">
        <v>2</v>
      </c>
      <c r="C289" s="16">
        <v>37623</v>
      </c>
      <c r="D289" s="78" t="s">
        <v>31</v>
      </c>
      <c r="E289" s="50" t="s">
        <v>32</v>
      </c>
      <c r="F289" s="15" t="s">
        <v>15</v>
      </c>
      <c r="G289" s="27">
        <v>6.5</v>
      </c>
      <c r="H289" s="15">
        <v>2</v>
      </c>
      <c r="I289" s="11" t="s">
        <v>6</v>
      </c>
      <c r="J289" s="15">
        <v>6</v>
      </c>
      <c r="K289" s="46">
        <v>7.2</v>
      </c>
      <c r="L289" s="30">
        <f t="shared" si="6"/>
        <v>6.675</v>
      </c>
      <c r="M289" s="15">
        <v>3</v>
      </c>
      <c r="N289" s="80">
        <f>SUM(L288:L289)/2</f>
        <v>6.6875</v>
      </c>
      <c r="O289" s="68" t="s">
        <v>176</v>
      </c>
      <c r="P289" s="15" t="s">
        <v>177</v>
      </c>
    </row>
    <row r="290" spans="1:16" ht="12.75">
      <c r="A290" s="14"/>
      <c r="B290" s="15"/>
      <c r="C290" s="16"/>
      <c r="D290" s="78"/>
      <c r="E290" s="50"/>
      <c r="F290" s="15"/>
      <c r="G290" s="27"/>
      <c r="H290" s="15"/>
      <c r="I290" s="11" t="s">
        <v>6</v>
      </c>
      <c r="J290" s="15"/>
      <c r="K290" s="46"/>
      <c r="L290" s="30" t="e">
        <f t="shared" si="6"/>
        <v>#DIV/0!</v>
      </c>
      <c r="M290" s="15"/>
      <c r="N290" s="79"/>
      <c r="O290" s="68"/>
      <c r="P290" s="15"/>
    </row>
    <row r="291" spans="1:16" ht="12.75">
      <c r="A291" s="14" t="s">
        <v>105</v>
      </c>
      <c r="B291" s="15" t="s">
        <v>44</v>
      </c>
      <c r="C291" s="16">
        <v>37625</v>
      </c>
      <c r="D291" s="78" t="s">
        <v>178</v>
      </c>
      <c r="E291" s="50" t="s">
        <v>31</v>
      </c>
      <c r="F291" s="15" t="s">
        <v>179</v>
      </c>
      <c r="G291" s="27">
        <v>6.5</v>
      </c>
      <c r="H291" s="15">
        <v>3</v>
      </c>
      <c r="I291" s="11" t="s">
        <v>6</v>
      </c>
      <c r="J291" s="15">
        <v>4</v>
      </c>
      <c r="K291" s="46">
        <v>7</v>
      </c>
      <c r="L291" s="30">
        <f t="shared" si="6"/>
        <v>6.714285714285714</v>
      </c>
      <c r="M291" s="15">
        <v>2</v>
      </c>
      <c r="N291" s="80"/>
      <c r="O291" s="68">
        <v>2.2</v>
      </c>
      <c r="P291" s="15"/>
    </row>
    <row r="292" spans="1:16" ht="12.75">
      <c r="A292" s="14" t="s">
        <v>105</v>
      </c>
      <c r="B292" s="15" t="s">
        <v>44</v>
      </c>
      <c r="C292" s="16">
        <v>37625</v>
      </c>
      <c r="D292" s="78" t="s">
        <v>178</v>
      </c>
      <c r="E292" s="50" t="s">
        <v>31</v>
      </c>
      <c r="F292" s="15" t="s">
        <v>179</v>
      </c>
      <c r="G292" s="27">
        <v>6.5</v>
      </c>
      <c r="H292" s="15">
        <v>3</v>
      </c>
      <c r="I292" s="11" t="s">
        <v>6</v>
      </c>
      <c r="J292" s="15">
        <v>0.3</v>
      </c>
      <c r="K292" s="46">
        <v>6.7</v>
      </c>
      <c r="L292" s="30">
        <f t="shared" si="6"/>
        <v>6.681818181818182</v>
      </c>
      <c r="M292" s="15">
        <v>2</v>
      </c>
      <c r="N292" s="80"/>
      <c r="O292" s="68">
        <v>2.2</v>
      </c>
      <c r="P292" s="15"/>
    </row>
    <row r="293" spans="1:16" ht="12.75">
      <c r="A293" s="14" t="s">
        <v>105</v>
      </c>
      <c r="B293" s="15" t="s">
        <v>44</v>
      </c>
      <c r="C293" s="16">
        <v>37625</v>
      </c>
      <c r="D293" s="78" t="s">
        <v>178</v>
      </c>
      <c r="E293" s="50" t="s">
        <v>31</v>
      </c>
      <c r="F293" s="15" t="s">
        <v>179</v>
      </c>
      <c r="G293" s="27">
        <v>6.5</v>
      </c>
      <c r="H293" s="15">
        <v>4</v>
      </c>
      <c r="I293" s="11" t="s">
        <v>6</v>
      </c>
      <c r="J293" s="15">
        <v>5</v>
      </c>
      <c r="K293" s="46">
        <v>7</v>
      </c>
      <c r="L293" s="30">
        <f t="shared" si="6"/>
        <v>6.722222222222222</v>
      </c>
      <c r="M293" s="15">
        <v>2</v>
      </c>
      <c r="N293" s="80"/>
      <c r="O293" s="68">
        <v>2.2</v>
      </c>
      <c r="P293" s="15"/>
    </row>
    <row r="294" spans="1:16" ht="12.75">
      <c r="A294" s="14" t="s">
        <v>105</v>
      </c>
      <c r="B294" s="15" t="s">
        <v>44</v>
      </c>
      <c r="C294" s="16">
        <v>37625</v>
      </c>
      <c r="D294" s="78" t="s">
        <v>178</v>
      </c>
      <c r="E294" s="50" t="s">
        <v>31</v>
      </c>
      <c r="F294" s="15" t="s">
        <v>179</v>
      </c>
      <c r="G294" s="27">
        <v>6.5</v>
      </c>
      <c r="H294" s="15">
        <v>3</v>
      </c>
      <c r="I294" s="11" t="s">
        <v>6</v>
      </c>
      <c r="J294" s="15">
        <v>1</v>
      </c>
      <c r="K294" s="46">
        <v>6.7</v>
      </c>
      <c r="L294" s="30">
        <f t="shared" si="6"/>
        <v>6.65</v>
      </c>
      <c r="M294" s="15">
        <v>2</v>
      </c>
      <c r="N294" s="80"/>
      <c r="O294" s="68">
        <v>2.2</v>
      </c>
      <c r="P294" s="15"/>
    </row>
    <row r="295" spans="1:16" ht="12.75">
      <c r="A295" s="14" t="s">
        <v>105</v>
      </c>
      <c r="B295" s="15" t="s">
        <v>44</v>
      </c>
      <c r="C295" s="16">
        <v>37625</v>
      </c>
      <c r="D295" s="78" t="s">
        <v>178</v>
      </c>
      <c r="E295" s="50" t="s">
        <v>31</v>
      </c>
      <c r="F295" s="15" t="s">
        <v>179</v>
      </c>
      <c r="G295" s="27">
        <v>6.5</v>
      </c>
      <c r="H295" s="15">
        <v>4</v>
      </c>
      <c r="I295" s="11" t="s">
        <v>6</v>
      </c>
      <c r="J295" s="15">
        <v>4.5</v>
      </c>
      <c r="K295" s="46">
        <v>7</v>
      </c>
      <c r="L295" s="30">
        <f t="shared" si="6"/>
        <v>6.735294117647059</v>
      </c>
      <c r="M295" s="15">
        <v>2</v>
      </c>
      <c r="N295" s="79">
        <v>6.7</v>
      </c>
      <c r="O295" s="68">
        <v>2.2</v>
      </c>
      <c r="P295" s="15"/>
    </row>
    <row r="296" spans="1:16" ht="12.75">
      <c r="A296" s="14" t="s">
        <v>105</v>
      </c>
      <c r="B296" s="15" t="s">
        <v>44</v>
      </c>
      <c r="C296" s="16">
        <v>37625</v>
      </c>
      <c r="D296" s="78" t="s">
        <v>178</v>
      </c>
      <c r="E296" s="50" t="s">
        <v>31</v>
      </c>
      <c r="F296" s="15" t="s">
        <v>179</v>
      </c>
      <c r="G296" s="27" t="s">
        <v>23</v>
      </c>
      <c r="H296" s="15"/>
      <c r="I296" s="11" t="s">
        <v>6</v>
      </c>
      <c r="J296" s="15"/>
      <c r="K296" s="46"/>
      <c r="L296" s="30">
        <v>6.65</v>
      </c>
      <c r="M296" s="15">
        <v>2</v>
      </c>
      <c r="N296" s="80">
        <f>SUM(L291:L296)/6</f>
        <v>6.692270039328862</v>
      </c>
      <c r="O296" s="68">
        <v>2.2</v>
      </c>
      <c r="P296" s="15"/>
    </row>
    <row r="297" spans="1:16" ht="12.75">
      <c r="A297" s="14"/>
      <c r="B297" s="15"/>
      <c r="C297" s="16"/>
      <c r="D297" s="78"/>
      <c r="E297" s="50"/>
      <c r="F297" s="15"/>
      <c r="G297" s="27"/>
      <c r="H297" s="15"/>
      <c r="I297" s="11" t="s">
        <v>6</v>
      </c>
      <c r="J297" s="15"/>
      <c r="K297" s="46"/>
      <c r="L297" s="30" t="e">
        <f aca="true" t="shared" si="7" ref="L297:L306">SUM(G297)+H297/(H297+J297)*(K297-G297)</f>
        <v>#DIV/0!</v>
      </c>
      <c r="M297" s="15"/>
      <c r="N297" s="79"/>
      <c r="O297" s="68"/>
      <c r="P297" s="15"/>
    </row>
    <row r="298" spans="1:16" ht="12.75">
      <c r="A298" s="14" t="s">
        <v>105</v>
      </c>
      <c r="B298" s="15" t="s">
        <v>2</v>
      </c>
      <c r="C298" s="16">
        <v>37632</v>
      </c>
      <c r="D298" s="78" t="s">
        <v>181</v>
      </c>
      <c r="E298" s="50" t="s">
        <v>58</v>
      </c>
      <c r="F298" s="15" t="s">
        <v>179</v>
      </c>
      <c r="G298" s="27">
        <v>6.1</v>
      </c>
      <c r="H298" s="15">
        <v>4</v>
      </c>
      <c r="I298" s="11" t="s">
        <v>6</v>
      </c>
      <c r="J298" s="15">
        <v>3</v>
      </c>
      <c r="K298" s="46">
        <v>6.5</v>
      </c>
      <c r="L298" s="30">
        <f t="shared" si="7"/>
        <v>6.328571428571428</v>
      </c>
      <c r="M298" s="15">
        <v>2</v>
      </c>
      <c r="N298" s="79">
        <v>6.3</v>
      </c>
      <c r="O298" s="68">
        <v>1.4</v>
      </c>
      <c r="P298" s="15"/>
    </row>
    <row r="299" spans="1:16" ht="12.75">
      <c r="A299" s="14" t="s">
        <v>105</v>
      </c>
      <c r="B299" s="15" t="s">
        <v>2</v>
      </c>
      <c r="C299" s="16">
        <v>37632</v>
      </c>
      <c r="D299" s="78" t="s">
        <v>181</v>
      </c>
      <c r="E299" s="50" t="s">
        <v>58</v>
      </c>
      <c r="F299" s="15" t="s">
        <v>179</v>
      </c>
      <c r="G299" s="27">
        <v>6.3</v>
      </c>
      <c r="H299" s="15">
        <v>0.5</v>
      </c>
      <c r="I299" s="11" t="s">
        <v>6</v>
      </c>
      <c r="J299" s="15">
        <v>3</v>
      </c>
      <c r="K299" s="46">
        <v>6.5</v>
      </c>
      <c r="L299" s="30">
        <f t="shared" si="7"/>
        <v>6.328571428571428</v>
      </c>
      <c r="M299" s="15">
        <v>2</v>
      </c>
      <c r="N299" s="80">
        <f>SUM(L298:L299)/2</f>
        <v>6.328571428571428</v>
      </c>
      <c r="O299" s="68">
        <v>1.4</v>
      </c>
      <c r="P299" s="15"/>
    </row>
    <row r="300" spans="1:16" ht="12.75">
      <c r="A300" s="14"/>
      <c r="B300" s="15"/>
      <c r="C300" s="16"/>
      <c r="D300" s="78"/>
      <c r="E300" s="50"/>
      <c r="F300" s="15"/>
      <c r="G300" s="27"/>
      <c r="H300" s="15"/>
      <c r="I300" s="11" t="s">
        <v>6</v>
      </c>
      <c r="J300" s="15"/>
      <c r="K300" s="46"/>
      <c r="L300" s="30" t="e">
        <f t="shared" si="7"/>
        <v>#DIV/0!</v>
      </c>
      <c r="M300" s="15"/>
      <c r="N300" s="79"/>
      <c r="O300" s="68"/>
      <c r="P300" s="15"/>
    </row>
    <row r="301" spans="1:16" ht="12.75">
      <c r="A301" s="14" t="s">
        <v>105</v>
      </c>
      <c r="B301" s="15" t="s">
        <v>2</v>
      </c>
      <c r="C301" s="16">
        <v>37638</v>
      </c>
      <c r="D301" s="78" t="s">
        <v>182</v>
      </c>
      <c r="E301" s="50" t="s">
        <v>183</v>
      </c>
      <c r="F301" s="15" t="s">
        <v>22</v>
      </c>
      <c r="G301" s="27">
        <v>6.1</v>
      </c>
      <c r="H301" s="15">
        <v>4</v>
      </c>
      <c r="I301" s="11" t="s">
        <v>6</v>
      </c>
      <c r="J301" s="15">
        <v>2</v>
      </c>
      <c r="K301" s="46">
        <v>6.3</v>
      </c>
      <c r="L301" s="30">
        <f t="shared" si="7"/>
        <v>6.233333333333333</v>
      </c>
      <c r="M301" s="15">
        <v>2</v>
      </c>
      <c r="N301" s="80">
        <v>6.23</v>
      </c>
      <c r="O301" s="68" t="s">
        <v>184</v>
      </c>
      <c r="P301" s="82">
        <v>6.2</v>
      </c>
    </row>
    <row r="302" spans="1:16" ht="12.75">
      <c r="A302" s="14"/>
      <c r="B302" s="15"/>
      <c r="C302" s="16"/>
      <c r="D302" s="78"/>
      <c r="E302" s="50"/>
      <c r="F302" s="15"/>
      <c r="G302" s="27"/>
      <c r="H302" s="15"/>
      <c r="I302" s="11" t="s">
        <v>6</v>
      </c>
      <c r="J302" s="15"/>
      <c r="K302" s="46"/>
      <c r="L302" s="30" t="e">
        <f t="shared" si="7"/>
        <v>#DIV/0!</v>
      </c>
      <c r="M302" s="15"/>
      <c r="N302" s="79"/>
      <c r="O302" s="68"/>
      <c r="P302" s="15"/>
    </row>
    <row r="303" spans="1:16" ht="12.75">
      <c r="A303" s="14" t="s">
        <v>105</v>
      </c>
      <c r="B303" s="15" t="s">
        <v>2</v>
      </c>
      <c r="C303" s="16">
        <v>37641</v>
      </c>
      <c r="D303" s="78" t="s">
        <v>55</v>
      </c>
      <c r="E303" s="50" t="s">
        <v>182</v>
      </c>
      <c r="F303" s="15" t="s">
        <v>22</v>
      </c>
      <c r="G303" s="27">
        <v>6.1</v>
      </c>
      <c r="H303" s="15">
        <v>4</v>
      </c>
      <c r="I303" s="11" t="s">
        <v>6</v>
      </c>
      <c r="J303" s="15">
        <v>3</v>
      </c>
      <c r="K303" s="46">
        <v>6.3</v>
      </c>
      <c r="L303" s="30">
        <f t="shared" si="7"/>
        <v>6.214285714285714</v>
      </c>
      <c r="M303" s="15">
        <v>2.5</v>
      </c>
      <c r="N303" s="80"/>
      <c r="O303" s="68" t="s">
        <v>176</v>
      </c>
      <c r="P303" s="82">
        <v>6.2</v>
      </c>
    </row>
    <row r="304" spans="1:16" ht="12.75">
      <c r="A304" s="14" t="s">
        <v>105</v>
      </c>
      <c r="B304" s="15" t="s">
        <v>2</v>
      </c>
      <c r="C304" s="16">
        <v>37641</v>
      </c>
      <c r="D304" s="78" t="s">
        <v>55</v>
      </c>
      <c r="E304" s="50" t="s">
        <v>182</v>
      </c>
      <c r="F304" s="15" t="s">
        <v>22</v>
      </c>
      <c r="G304" s="27">
        <v>6.1</v>
      </c>
      <c r="H304" s="15">
        <v>3</v>
      </c>
      <c r="I304" s="11" t="s">
        <v>6</v>
      </c>
      <c r="J304" s="15">
        <v>2.5</v>
      </c>
      <c r="K304" s="46">
        <v>6.3</v>
      </c>
      <c r="L304" s="30">
        <f t="shared" si="7"/>
        <v>6.209090909090909</v>
      </c>
      <c r="M304" s="15">
        <v>2.5</v>
      </c>
      <c r="N304" s="79"/>
      <c r="O304" s="68" t="s">
        <v>176</v>
      </c>
      <c r="P304" s="15"/>
    </row>
    <row r="305" spans="1:16" ht="12.75">
      <c r="A305" s="14" t="s">
        <v>105</v>
      </c>
      <c r="B305" s="15" t="s">
        <v>2</v>
      </c>
      <c r="C305" s="16">
        <v>37641</v>
      </c>
      <c r="D305" s="78" t="s">
        <v>55</v>
      </c>
      <c r="E305" s="50" t="s">
        <v>182</v>
      </c>
      <c r="F305" s="15" t="s">
        <v>22</v>
      </c>
      <c r="G305" s="27">
        <v>6.1</v>
      </c>
      <c r="H305" s="15">
        <v>4</v>
      </c>
      <c r="I305" s="11" t="s">
        <v>6</v>
      </c>
      <c r="J305" s="15">
        <v>4</v>
      </c>
      <c r="K305" s="46">
        <v>6.5</v>
      </c>
      <c r="L305" s="30">
        <f t="shared" si="7"/>
        <v>6.3</v>
      </c>
      <c r="M305" s="15">
        <v>2.5</v>
      </c>
      <c r="N305" s="79"/>
      <c r="O305" s="68" t="s">
        <v>176</v>
      </c>
      <c r="P305" s="15"/>
    </row>
    <row r="306" spans="1:16" ht="12.75">
      <c r="A306" s="14" t="s">
        <v>105</v>
      </c>
      <c r="B306" s="15" t="s">
        <v>2</v>
      </c>
      <c r="C306" s="16">
        <v>37641</v>
      </c>
      <c r="D306" s="78" t="s">
        <v>55</v>
      </c>
      <c r="E306" s="50" t="s">
        <v>182</v>
      </c>
      <c r="F306" s="15" t="s">
        <v>22</v>
      </c>
      <c r="G306" s="27">
        <v>6.1</v>
      </c>
      <c r="H306" s="15">
        <v>3</v>
      </c>
      <c r="I306" s="11" t="s">
        <v>6</v>
      </c>
      <c r="J306" s="15">
        <v>3</v>
      </c>
      <c r="K306" s="46">
        <v>6.3</v>
      </c>
      <c r="L306" s="30">
        <f t="shared" si="7"/>
        <v>6.199999999999999</v>
      </c>
      <c r="M306" s="15">
        <v>2.5</v>
      </c>
      <c r="N306" s="80"/>
      <c r="O306" s="68" t="s">
        <v>176</v>
      </c>
      <c r="P306" s="15"/>
    </row>
    <row r="307" spans="1:16" ht="12.75">
      <c r="A307" s="14" t="s">
        <v>105</v>
      </c>
      <c r="B307" s="15" t="s">
        <v>2</v>
      </c>
      <c r="C307" s="16">
        <v>37641</v>
      </c>
      <c r="D307" s="78" t="s">
        <v>55</v>
      </c>
      <c r="E307" s="50" t="s">
        <v>182</v>
      </c>
      <c r="F307" s="15" t="s">
        <v>22</v>
      </c>
      <c r="G307" s="27" t="s">
        <v>23</v>
      </c>
      <c r="H307" s="15"/>
      <c r="I307" s="11" t="s">
        <v>6</v>
      </c>
      <c r="J307" s="15"/>
      <c r="K307" s="46"/>
      <c r="L307" s="30">
        <v>6.2</v>
      </c>
      <c r="M307" s="15">
        <v>2</v>
      </c>
      <c r="N307" s="80">
        <f>SUM(L303:L307)/5</f>
        <v>6.224675324675324</v>
      </c>
      <c r="O307" s="68" t="s">
        <v>176</v>
      </c>
      <c r="P307" s="15" t="s">
        <v>115</v>
      </c>
    </row>
    <row r="308" spans="1:16" ht="12.75">
      <c r="A308" s="14"/>
      <c r="B308" s="15"/>
      <c r="C308" s="16"/>
      <c r="D308" s="78"/>
      <c r="E308" s="50"/>
      <c r="F308" s="15"/>
      <c r="G308" s="27"/>
      <c r="H308" s="15"/>
      <c r="I308" s="11" t="s">
        <v>6</v>
      </c>
      <c r="J308" s="15"/>
      <c r="K308" s="46"/>
      <c r="L308" s="30" t="e">
        <f>SUM(G308)+H308/(H308+J308)*(K308-G308)</f>
        <v>#DIV/0!</v>
      </c>
      <c r="M308" s="15"/>
      <c r="N308" s="79"/>
      <c r="O308" s="68"/>
      <c r="P308" s="15"/>
    </row>
    <row r="309" spans="1:16" ht="12.75">
      <c r="A309" s="14" t="s">
        <v>105</v>
      </c>
      <c r="B309" s="15" t="s">
        <v>2</v>
      </c>
      <c r="C309" s="16">
        <v>37642</v>
      </c>
      <c r="D309" s="78" t="s">
        <v>162</v>
      </c>
      <c r="E309" s="50" t="s">
        <v>185</v>
      </c>
      <c r="F309" s="15" t="s">
        <v>22</v>
      </c>
      <c r="G309" s="27">
        <v>6.1</v>
      </c>
      <c r="H309" s="15">
        <v>4</v>
      </c>
      <c r="I309" s="11" t="s">
        <v>6</v>
      </c>
      <c r="J309" s="15">
        <v>1</v>
      </c>
      <c r="K309" s="46">
        <v>6.3</v>
      </c>
      <c r="L309" s="30">
        <f>SUM(G309)+H309/(H309+J309)*(K309-G309)</f>
        <v>6.26</v>
      </c>
      <c r="M309" s="15">
        <v>2</v>
      </c>
      <c r="N309" s="80"/>
      <c r="O309" s="68">
        <v>1.9</v>
      </c>
      <c r="P309" s="15"/>
    </row>
    <row r="310" spans="1:16" ht="12.75">
      <c r="A310" s="14" t="s">
        <v>105</v>
      </c>
      <c r="B310" s="15" t="s">
        <v>2</v>
      </c>
      <c r="C310" s="16">
        <v>37642</v>
      </c>
      <c r="D310" s="78" t="s">
        <v>162</v>
      </c>
      <c r="E310" s="50" t="s">
        <v>185</v>
      </c>
      <c r="F310" s="15" t="s">
        <v>22</v>
      </c>
      <c r="G310" s="27">
        <v>6.1</v>
      </c>
      <c r="H310" s="15">
        <v>4</v>
      </c>
      <c r="I310" s="11" t="s">
        <v>6</v>
      </c>
      <c r="J310" s="15">
        <v>3</v>
      </c>
      <c r="K310" s="46">
        <v>6.5</v>
      </c>
      <c r="L310" s="30">
        <f>SUM(G310)+H310/(H310+J310)*(K310-G310)</f>
        <v>6.328571428571428</v>
      </c>
      <c r="M310" s="15">
        <v>2</v>
      </c>
      <c r="N310" s="83">
        <v>6.3</v>
      </c>
      <c r="O310" s="68">
        <v>1.9</v>
      </c>
      <c r="P310" s="15"/>
    </row>
    <row r="311" spans="1:16" ht="12.75">
      <c r="A311" s="14" t="s">
        <v>105</v>
      </c>
      <c r="B311" s="15" t="s">
        <v>2</v>
      </c>
      <c r="C311" s="16">
        <v>37642</v>
      </c>
      <c r="D311" s="78" t="s">
        <v>162</v>
      </c>
      <c r="E311" s="50" t="s">
        <v>185</v>
      </c>
      <c r="F311" s="15" t="s">
        <v>22</v>
      </c>
      <c r="G311" s="27" t="s">
        <v>23</v>
      </c>
      <c r="H311" s="15"/>
      <c r="I311" s="11" t="s">
        <v>6</v>
      </c>
      <c r="J311" s="15"/>
      <c r="K311" s="46"/>
      <c r="L311" s="30">
        <v>6.3</v>
      </c>
      <c r="M311" s="15">
        <v>2</v>
      </c>
      <c r="N311" s="80">
        <f>SUM(L309:L311)/3</f>
        <v>6.296190476190476</v>
      </c>
      <c r="O311" s="68">
        <v>1.9</v>
      </c>
      <c r="P311" s="15"/>
    </row>
    <row r="312" spans="1:16" ht="12.75">
      <c r="A312" s="14"/>
      <c r="B312" s="15"/>
      <c r="C312" s="16"/>
      <c r="D312" s="78"/>
      <c r="E312" s="50"/>
      <c r="F312" s="15"/>
      <c r="G312" s="27"/>
      <c r="H312" s="15"/>
      <c r="I312" s="11" t="s">
        <v>6</v>
      </c>
      <c r="J312" s="15"/>
      <c r="K312" s="46"/>
      <c r="L312" s="30" t="e">
        <f aca="true" t="shared" si="8" ref="L312:L338">SUM(G312)+H312/(H312+J312)*(K312-G312)</f>
        <v>#DIV/0!</v>
      </c>
      <c r="M312" s="15"/>
      <c r="N312" s="79"/>
      <c r="O312" s="68"/>
      <c r="P312" s="15"/>
    </row>
    <row r="313" spans="1:16" ht="12.75">
      <c r="A313" s="14" t="s">
        <v>105</v>
      </c>
      <c r="B313" s="15" t="s">
        <v>2</v>
      </c>
      <c r="C313" s="16">
        <v>37642</v>
      </c>
      <c r="D313" s="78" t="s">
        <v>38</v>
      </c>
      <c r="E313" s="50" t="s">
        <v>39</v>
      </c>
      <c r="F313" s="15" t="s">
        <v>22</v>
      </c>
      <c r="G313" s="27">
        <v>6.1</v>
      </c>
      <c r="H313" s="15">
        <v>0.5</v>
      </c>
      <c r="I313" s="11" t="s">
        <v>6</v>
      </c>
      <c r="J313" s="15">
        <v>3</v>
      </c>
      <c r="K313" s="46">
        <v>6.3</v>
      </c>
      <c r="L313" s="30">
        <f t="shared" si="8"/>
        <v>6.128571428571428</v>
      </c>
      <c r="M313" s="15">
        <v>1.5</v>
      </c>
      <c r="N313" s="79"/>
      <c r="O313" s="68">
        <v>2.1</v>
      </c>
      <c r="P313" s="15"/>
    </row>
    <row r="314" spans="1:16" ht="12.75">
      <c r="A314" s="14" t="s">
        <v>105</v>
      </c>
      <c r="B314" s="15" t="s">
        <v>2</v>
      </c>
      <c r="C314" s="16">
        <v>37642</v>
      </c>
      <c r="D314" s="78" t="s">
        <v>38</v>
      </c>
      <c r="E314" s="50" t="s">
        <v>39</v>
      </c>
      <c r="F314" s="15" t="s">
        <v>22</v>
      </c>
      <c r="G314" s="27">
        <v>5.7</v>
      </c>
      <c r="H314" s="15">
        <v>6</v>
      </c>
      <c r="I314" s="11" t="s">
        <v>6</v>
      </c>
      <c r="J314" s="15">
        <v>4</v>
      </c>
      <c r="K314" s="46">
        <v>6.3</v>
      </c>
      <c r="L314" s="30">
        <f t="shared" si="8"/>
        <v>6.06</v>
      </c>
      <c r="M314" s="15">
        <v>1.5</v>
      </c>
      <c r="N314" s="79"/>
      <c r="O314" s="68">
        <v>2.1</v>
      </c>
      <c r="P314" s="15"/>
    </row>
    <row r="315" spans="1:16" ht="12.75">
      <c r="A315" s="14" t="s">
        <v>105</v>
      </c>
      <c r="B315" s="15" t="s">
        <v>2</v>
      </c>
      <c r="C315" s="16">
        <v>37642</v>
      </c>
      <c r="D315" s="78" t="s">
        <v>38</v>
      </c>
      <c r="E315" s="50" t="s">
        <v>39</v>
      </c>
      <c r="F315" s="15" t="s">
        <v>22</v>
      </c>
      <c r="G315" s="27">
        <v>6.1</v>
      </c>
      <c r="H315" s="15">
        <v>1</v>
      </c>
      <c r="I315" s="11" t="s">
        <v>6</v>
      </c>
      <c r="J315" s="15">
        <v>4</v>
      </c>
      <c r="K315" s="46">
        <v>6.3</v>
      </c>
      <c r="L315" s="30">
        <f t="shared" si="8"/>
        <v>6.14</v>
      </c>
      <c r="M315" s="15">
        <v>1.5</v>
      </c>
      <c r="N315" s="83">
        <v>6.1</v>
      </c>
      <c r="O315" s="68">
        <v>2.1</v>
      </c>
      <c r="P315" s="15"/>
    </row>
    <row r="316" spans="1:16" ht="12.75">
      <c r="A316" s="14" t="s">
        <v>105</v>
      </c>
      <c r="B316" s="15" t="s">
        <v>2</v>
      </c>
      <c r="C316" s="16">
        <v>37642</v>
      </c>
      <c r="D316" s="78" t="s">
        <v>38</v>
      </c>
      <c r="E316" s="50" t="s">
        <v>39</v>
      </c>
      <c r="F316" s="15" t="s">
        <v>22</v>
      </c>
      <c r="G316" s="27">
        <v>5.7</v>
      </c>
      <c r="H316" s="15">
        <v>6</v>
      </c>
      <c r="I316" s="11" t="s">
        <v>6</v>
      </c>
      <c r="J316" s="15">
        <v>5</v>
      </c>
      <c r="K316" s="46">
        <v>6.5</v>
      </c>
      <c r="L316" s="30">
        <f t="shared" si="8"/>
        <v>6.136363636363637</v>
      </c>
      <c r="M316" s="15">
        <v>1.5</v>
      </c>
      <c r="N316" s="80">
        <f>SUM(L313:L316)/4</f>
        <v>6.1162337662337665</v>
      </c>
      <c r="O316" s="68">
        <v>2.1</v>
      </c>
      <c r="P316" s="15"/>
    </row>
    <row r="317" spans="1:16" ht="12.75">
      <c r="A317" s="14"/>
      <c r="B317" s="15"/>
      <c r="C317" s="16"/>
      <c r="D317" s="78"/>
      <c r="E317" s="50"/>
      <c r="F317" s="15"/>
      <c r="G317" s="27"/>
      <c r="H317" s="15"/>
      <c r="I317" s="11" t="s">
        <v>6</v>
      </c>
      <c r="J317" s="15"/>
      <c r="K317" s="46"/>
      <c r="L317" s="30" t="e">
        <f t="shared" si="8"/>
        <v>#DIV/0!</v>
      </c>
      <c r="M317" s="15"/>
      <c r="N317" s="79"/>
      <c r="O317" s="68"/>
      <c r="P317" s="15"/>
    </row>
    <row r="318" spans="1:16" ht="12.75">
      <c r="A318" s="14" t="s">
        <v>105</v>
      </c>
      <c r="B318" s="15" t="s">
        <v>2</v>
      </c>
      <c r="C318" s="16">
        <v>37644</v>
      </c>
      <c r="D318" s="78" t="s">
        <v>186</v>
      </c>
      <c r="E318" s="50" t="s">
        <v>31</v>
      </c>
      <c r="F318" s="15" t="s">
        <v>15</v>
      </c>
      <c r="G318" s="27">
        <v>5.7</v>
      </c>
      <c r="H318" s="15">
        <v>6</v>
      </c>
      <c r="I318" s="11" t="s">
        <v>6</v>
      </c>
      <c r="J318" s="15">
        <v>4</v>
      </c>
      <c r="K318" s="46">
        <v>6.3</v>
      </c>
      <c r="L318" s="30">
        <f t="shared" si="8"/>
        <v>6.06</v>
      </c>
      <c r="M318" s="15">
        <v>2</v>
      </c>
      <c r="N318" s="83">
        <v>6.1</v>
      </c>
      <c r="O318" s="68">
        <v>2</v>
      </c>
      <c r="P318" s="15"/>
    </row>
    <row r="319" spans="1:16" ht="12.75">
      <c r="A319" s="14" t="s">
        <v>105</v>
      </c>
      <c r="B319" s="15" t="s">
        <v>2</v>
      </c>
      <c r="C319" s="16">
        <v>37644</v>
      </c>
      <c r="D319" s="78" t="s">
        <v>186</v>
      </c>
      <c r="E319" s="50" t="s">
        <v>31</v>
      </c>
      <c r="F319" s="15" t="s">
        <v>15</v>
      </c>
      <c r="G319" s="27">
        <v>5.7</v>
      </c>
      <c r="H319" s="15">
        <v>6</v>
      </c>
      <c r="I319" s="11" t="s">
        <v>6</v>
      </c>
      <c r="J319" s="15">
        <v>5</v>
      </c>
      <c r="K319" s="46">
        <v>6.5</v>
      </c>
      <c r="L319" s="30">
        <f t="shared" si="8"/>
        <v>6.136363636363637</v>
      </c>
      <c r="M319" s="15">
        <v>2</v>
      </c>
      <c r="N319" s="80">
        <f>SUM(L318:L319)/2</f>
        <v>6.098181818181818</v>
      </c>
      <c r="O319" s="68">
        <v>2</v>
      </c>
      <c r="P319" s="15"/>
    </row>
    <row r="320" spans="1:16" ht="12.75">
      <c r="A320" s="14"/>
      <c r="B320" s="15"/>
      <c r="C320" s="16"/>
      <c r="D320" s="78"/>
      <c r="E320" s="50"/>
      <c r="F320" s="15"/>
      <c r="G320" s="27"/>
      <c r="H320" s="15"/>
      <c r="I320" s="11" t="s">
        <v>6</v>
      </c>
      <c r="J320" s="15"/>
      <c r="K320" s="46"/>
      <c r="L320" s="30" t="e">
        <f t="shared" si="8"/>
        <v>#DIV/0!</v>
      </c>
      <c r="M320" s="15"/>
      <c r="N320" s="79"/>
      <c r="O320" s="68"/>
      <c r="P320" s="15"/>
    </row>
    <row r="321" spans="1:16" ht="12.75">
      <c r="A321" s="14" t="s">
        <v>105</v>
      </c>
      <c r="B321" s="15" t="s">
        <v>2</v>
      </c>
      <c r="C321" s="16">
        <v>37646</v>
      </c>
      <c r="D321" s="77" t="s">
        <v>8</v>
      </c>
      <c r="E321" s="49" t="s">
        <v>165</v>
      </c>
      <c r="F321" s="15" t="s">
        <v>179</v>
      </c>
      <c r="G321" s="27">
        <v>5.7</v>
      </c>
      <c r="H321" s="15">
        <v>5</v>
      </c>
      <c r="I321" s="11" t="s">
        <v>6</v>
      </c>
      <c r="J321" s="15">
        <v>3</v>
      </c>
      <c r="K321" s="46">
        <v>6.3</v>
      </c>
      <c r="L321" s="30">
        <f>SUM(G321)+H321/(H321+J321)*(K321-G321)</f>
        <v>6.075</v>
      </c>
      <c r="M321" s="15">
        <v>2</v>
      </c>
      <c r="N321" s="80"/>
      <c r="O321" s="68">
        <v>1.4</v>
      </c>
      <c r="P321" s="15"/>
    </row>
    <row r="322" spans="1:16" ht="12.75">
      <c r="A322" s="14" t="s">
        <v>105</v>
      </c>
      <c r="B322" s="15" t="s">
        <v>2</v>
      </c>
      <c r="C322" s="16">
        <v>37646</v>
      </c>
      <c r="D322" s="77" t="s">
        <v>8</v>
      </c>
      <c r="E322" s="49" t="s">
        <v>165</v>
      </c>
      <c r="F322" s="15" t="s">
        <v>179</v>
      </c>
      <c r="G322" s="27">
        <v>5.7</v>
      </c>
      <c r="H322" s="15">
        <v>5</v>
      </c>
      <c r="I322" s="11" t="s">
        <v>6</v>
      </c>
      <c r="J322" s="15">
        <v>2.5</v>
      </c>
      <c r="K322" s="46">
        <v>6.3</v>
      </c>
      <c r="L322" s="30">
        <f t="shared" si="8"/>
        <v>6.1</v>
      </c>
      <c r="M322" s="15">
        <v>2</v>
      </c>
      <c r="N322" s="80"/>
      <c r="O322" s="68">
        <v>1.4</v>
      </c>
      <c r="P322" s="15"/>
    </row>
    <row r="323" spans="1:16" ht="12.75">
      <c r="A323" s="14" t="s">
        <v>105</v>
      </c>
      <c r="B323" s="15" t="s">
        <v>2</v>
      </c>
      <c r="C323" s="16">
        <v>37646</v>
      </c>
      <c r="D323" s="77" t="s">
        <v>8</v>
      </c>
      <c r="E323" s="49" t="s">
        <v>165</v>
      </c>
      <c r="F323" s="15" t="s">
        <v>179</v>
      </c>
      <c r="G323" s="27">
        <v>5.7</v>
      </c>
      <c r="H323" s="15">
        <v>6</v>
      </c>
      <c r="I323" s="11" t="s">
        <v>6</v>
      </c>
      <c r="J323" s="15">
        <v>4</v>
      </c>
      <c r="K323" s="46">
        <v>6.3</v>
      </c>
      <c r="L323" s="30">
        <f t="shared" si="8"/>
        <v>6.06</v>
      </c>
      <c r="M323" s="15">
        <v>2</v>
      </c>
      <c r="N323" s="83">
        <v>6.1</v>
      </c>
      <c r="O323" s="68">
        <v>1.4</v>
      </c>
      <c r="P323" s="15"/>
    </row>
    <row r="324" spans="1:16" ht="12.75">
      <c r="A324" s="14" t="s">
        <v>105</v>
      </c>
      <c r="B324" s="15" t="s">
        <v>2</v>
      </c>
      <c r="C324" s="16">
        <v>37646</v>
      </c>
      <c r="D324" s="77" t="s">
        <v>8</v>
      </c>
      <c r="E324" s="49" t="s">
        <v>165</v>
      </c>
      <c r="F324" s="15" t="s">
        <v>179</v>
      </c>
      <c r="G324" s="27">
        <v>5.7</v>
      </c>
      <c r="H324" s="15">
        <v>5</v>
      </c>
      <c r="I324" s="11" t="s">
        <v>6</v>
      </c>
      <c r="J324" s="15">
        <v>3.5</v>
      </c>
      <c r="K324" s="46">
        <v>6.3</v>
      </c>
      <c r="L324" s="30">
        <f t="shared" si="8"/>
        <v>6.052941176470588</v>
      </c>
      <c r="M324" s="15">
        <v>2</v>
      </c>
      <c r="N324" s="80">
        <f>SUM(L321:L324)/4</f>
        <v>6.071985294117647</v>
      </c>
      <c r="O324" s="68">
        <v>1.4</v>
      </c>
      <c r="P324" s="15"/>
    </row>
    <row r="325" spans="1:16" ht="12.75">
      <c r="A325" s="14"/>
      <c r="B325" s="15"/>
      <c r="C325" s="16"/>
      <c r="D325" s="78"/>
      <c r="E325" s="50"/>
      <c r="F325" s="15"/>
      <c r="G325" s="27"/>
      <c r="H325" s="15"/>
      <c r="I325" s="11" t="s">
        <v>6</v>
      </c>
      <c r="J325" s="15"/>
      <c r="K325" s="46"/>
      <c r="L325" s="30" t="e">
        <f t="shared" si="8"/>
        <v>#DIV/0!</v>
      </c>
      <c r="M325" s="15"/>
      <c r="N325" s="79"/>
      <c r="O325" s="68"/>
      <c r="P325" s="15"/>
    </row>
    <row r="326" spans="1:16" ht="12.75">
      <c r="A326" s="14" t="s">
        <v>105</v>
      </c>
      <c r="B326" s="15" t="s">
        <v>2</v>
      </c>
      <c r="C326" s="16">
        <v>37650</v>
      </c>
      <c r="D326" s="77" t="s">
        <v>8</v>
      </c>
      <c r="E326" s="49" t="s">
        <v>165</v>
      </c>
      <c r="F326" s="15" t="s">
        <v>179</v>
      </c>
      <c r="G326" s="27">
        <v>6.1</v>
      </c>
      <c r="H326" s="15">
        <v>2</v>
      </c>
      <c r="I326" s="11" t="s">
        <v>6</v>
      </c>
      <c r="J326" s="15">
        <v>5</v>
      </c>
      <c r="K326" s="46">
        <v>6.5</v>
      </c>
      <c r="L326" s="30">
        <f>SUM(G326)+H326/(H326+J326)*(K326-G326)</f>
        <v>6.214285714285714</v>
      </c>
      <c r="M326" s="15">
        <v>2</v>
      </c>
      <c r="N326" s="83">
        <v>6.2</v>
      </c>
      <c r="O326" s="68">
        <v>1.1</v>
      </c>
      <c r="P326" s="15"/>
    </row>
    <row r="327" spans="1:16" ht="12.75">
      <c r="A327" s="14" t="s">
        <v>105</v>
      </c>
      <c r="B327" s="15" t="s">
        <v>2</v>
      </c>
      <c r="C327" s="16">
        <v>37650</v>
      </c>
      <c r="D327" s="77" t="s">
        <v>8</v>
      </c>
      <c r="E327" s="49" t="s">
        <v>165</v>
      </c>
      <c r="F327" s="15" t="s">
        <v>179</v>
      </c>
      <c r="G327" s="27">
        <v>5.7</v>
      </c>
      <c r="H327" s="15">
        <v>7</v>
      </c>
      <c r="I327" s="11" t="s">
        <v>6</v>
      </c>
      <c r="J327" s="15">
        <v>5</v>
      </c>
      <c r="K327" s="46">
        <v>6.5</v>
      </c>
      <c r="L327" s="30">
        <f t="shared" si="8"/>
        <v>6.166666666666667</v>
      </c>
      <c r="M327" s="15">
        <v>2</v>
      </c>
      <c r="N327" s="80">
        <f>SUM(L326:L327)/2</f>
        <v>6.190476190476191</v>
      </c>
      <c r="O327" s="68">
        <v>1.1</v>
      </c>
      <c r="P327" s="15"/>
    </row>
    <row r="328" spans="1:16" ht="12.75">
      <c r="A328" s="14"/>
      <c r="B328" s="15"/>
      <c r="C328" s="16"/>
      <c r="D328" s="78"/>
      <c r="E328" s="50"/>
      <c r="F328" s="15"/>
      <c r="G328" s="27"/>
      <c r="H328" s="15"/>
      <c r="I328" s="11" t="s">
        <v>6</v>
      </c>
      <c r="J328" s="15"/>
      <c r="K328" s="46"/>
      <c r="L328" s="30" t="e">
        <f t="shared" si="8"/>
        <v>#DIV/0!</v>
      </c>
      <c r="M328" s="15"/>
      <c r="N328" s="79"/>
      <c r="O328" s="68"/>
      <c r="P328" s="15"/>
    </row>
    <row r="329" spans="1:16" ht="12.75">
      <c r="A329" s="14" t="s">
        <v>105</v>
      </c>
      <c r="B329" s="15" t="s">
        <v>158</v>
      </c>
      <c r="C329" s="16">
        <v>37653</v>
      </c>
      <c r="D329" s="78" t="s">
        <v>53</v>
      </c>
      <c r="E329" s="50" t="s">
        <v>4</v>
      </c>
      <c r="F329" s="15" t="s">
        <v>179</v>
      </c>
      <c r="G329" s="27">
        <v>6.1</v>
      </c>
      <c r="H329" s="15">
        <v>3</v>
      </c>
      <c r="I329" s="11" t="s">
        <v>6</v>
      </c>
      <c r="J329" s="15">
        <v>1</v>
      </c>
      <c r="K329" s="46">
        <v>6.5</v>
      </c>
      <c r="L329" s="30">
        <f>SUM(G329)+H329/(H329+J329)*(K329-G329)</f>
        <v>6.4</v>
      </c>
      <c r="M329" s="15">
        <v>2</v>
      </c>
      <c r="N329" s="83">
        <v>6.4</v>
      </c>
      <c r="O329" s="68">
        <v>2.8</v>
      </c>
      <c r="P329" s="15"/>
    </row>
    <row r="330" spans="1:16" ht="12.75">
      <c r="A330" s="14" t="s">
        <v>105</v>
      </c>
      <c r="B330" s="15" t="s">
        <v>158</v>
      </c>
      <c r="C330" s="16">
        <v>37653</v>
      </c>
      <c r="D330" s="78" t="s">
        <v>53</v>
      </c>
      <c r="E330" s="50" t="s">
        <v>4</v>
      </c>
      <c r="F330" s="15" t="s">
        <v>179</v>
      </c>
      <c r="G330" s="27">
        <v>6.1</v>
      </c>
      <c r="H330" s="15">
        <v>3.5</v>
      </c>
      <c r="I330" s="11" t="s">
        <v>6</v>
      </c>
      <c r="J330" s="15">
        <v>1</v>
      </c>
      <c r="K330" s="46">
        <v>6.5</v>
      </c>
      <c r="L330" s="30">
        <f t="shared" si="8"/>
        <v>6.411111111111111</v>
      </c>
      <c r="M330" s="15">
        <v>2</v>
      </c>
      <c r="N330" s="80">
        <f>SUM(L329:L330)/2</f>
        <v>6.405555555555556</v>
      </c>
      <c r="O330" s="68">
        <v>2.8</v>
      </c>
      <c r="P330" s="15"/>
    </row>
    <row r="331" spans="1:16" ht="12.75">
      <c r="A331" s="14"/>
      <c r="B331" s="15"/>
      <c r="C331" s="16"/>
      <c r="D331" s="78"/>
      <c r="E331" s="50"/>
      <c r="F331" s="15"/>
      <c r="G331" s="27"/>
      <c r="H331" s="15"/>
      <c r="I331" s="11" t="s">
        <v>6</v>
      </c>
      <c r="J331" s="15"/>
      <c r="K331" s="46"/>
      <c r="L331" s="30" t="e">
        <f t="shared" si="8"/>
        <v>#DIV/0!</v>
      </c>
      <c r="M331" s="15"/>
      <c r="N331" s="79"/>
      <c r="O331" s="68"/>
      <c r="P331" s="15"/>
    </row>
    <row r="332" spans="1:16" ht="12.75">
      <c r="A332" s="14" t="s">
        <v>105</v>
      </c>
      <c r="B332" s="15" t="s">
        <v>2</v>
      </c>
      <c r="C332" s="16">
        <v>37656</v>
      </c>
      <c r="D332" s="78" t="s">
        <v>53</v>
      </c>
      <c r="E332" s="50" t="s">
        <v>4</v>
      </c>
      <c r="F332" s="15" t="s">
        <v>179</v>
      </c>
      <c r="G332" s="27">
        <v>6.3</v>
      </c>
      <c r="H332" s="15">
        <v>2.5</v>
      </c>
      <c r="I332" s="11" t="s">
        <v>6</v>
      </c>
      <c r="J332" s="15">
        <v>2</v>
      </c>
      <c r="K332" s="46">
        <v>6.5</v>
      </c>
      <c r="L332" s="30">
        <f>SUM(G332)+H332/(H332+J332)*(K332-G332)</f>
        <v>6.411111111111111</v>
      </c>
      <c r="M332" s="15">
        <v>1.5</v>
      </c>
      <c r="N332" s="83">
        <v>6.4</v>
      </c>
      <c r="O332" s="68">
        <v>2</v>
      </c>
      <c r="P332" s="15"/>
    </row>
    <row r="333" spans="1:16" ht="12.75">
      <c r="A333" s="14" t="s">
        <v>105</v>
      </c>
      <c r="B333" s="15" t="s">
        <v>2</v>
      </c>
      <c r="C333" s="16">
        <v>37656</v>
      </c>
      <c r="D333" s="78" t="s">
        <v>53</v>
      </c>
      <c r="E333" s="50" t="s">
        <v>4</v>
      </c>
      <c r="F333" s="15" t="s">
        <v>179</v>
      </c>
      <c r="G333" s="27">
        <v>6.3</v>
      </c>
      <c r="H333" s="15">
        <v>3</v>
      </c>
      <c r="I333" s="11" t="s">
        <v>6</v>
      </c>
      <c r="J333" s="15">
        <v>2</v>
      </c>
      <c r="K333" s="46">
        <v>6.5</v>
      </c>
      <c r="L333" s="30">
        <f t="shared" si="8"/>
        <v>6.42</v>
      </c>
      <c r="M333" s="15">
        <v>1.5</v>
      </c>
      <c r="N333" s="80">
        <f>SUM(L332:L333)/2</f>
        <v>6.415555555555556</v>
      </c>
      <c r="O333" s="68">
        <v>2</v>
      </c>
      <c r="P333" s="15"/>
    </row>
    <row r="334" spans="1:16" ht="12.75">
      <c r="A334" s="14"/>
      <c r="B334" s="15"/>
      <c r="C334" s="16"/>
      <c r="D334" s="78"/>
      <c r="E334" s="50"/>
      <c r="F334" s="15"/>
      <c r="G334" s="27"/>
      <c r="H334" s="15"/>
      <c r="I334" s="11" t="s">
        <v>6</v>
      </c>
      <c r="J334" s="15"/>
      <c r="K334" s="46"/>
      <c r="L334" s="30" t="e">
        <f t="shared" si="8"/>
        <v>#DIV/0!</v>
      </c>
      <c r="M334" s="15"/>
      <c r="N334" s="79"/>
      <c r="O334" s="68"/>
      <c r="P334" s="15"/>
    </row>
    <row r="335" spans="1:16" ht="12.75">
      <c r="A335" s="14" t="s">
        <v>105</v>
      </c>
      <c r="B335" s="15" t="s">
        <v>2</v>
      </c>
      <c r="C335" s="16">
        <v>37673</v>
      </c>
      <c r="D335" s="78" t="s">
        <v>189</v>
      </c>
      <c r="E335" s="50" t="s">
        <v>190</v>
      </c>
      <c r="F335" s="15" t="s">
        <v>15</v>
      </c>
      <c r="G335" s="27">
        <v>6.5</v>
      </c>
      <c r="H335" s="15">
        <v>5</v>
      </c>
      <c r="I335" s="11" t="s">
        <v>6</v>
      </c>
      <c r="J335" s="15">
        <v>2.5</v>
      </c>
      <c r="K335" s="46">
        <v>7</v>
      </c>
      <c r="L335" s="30">
        <f>SUM(G335)+H335/(H335+J335)*(K335-G335)</f>
        <v>6.833333333333333</v>
      </c>
      <c r="M335" s="15">
        <v>1.5</v>
      </c>
      <c r="N335" s="80"/>
      <c r="O335" s="68" t="s">
        <v>191</v>
      </c>
      <c r="P335" s="15"/>
    </row>
    <row r="336" spans="1:16" ht="12.75">
      <c r="A336" s="14" t="s">
        <v>105</v>
      </c>
      <c r="B336" s="15" t="s">
        <v>2</v>
      </c>
      <c r="C336" s="16">
        <v>37673</v>
      </c>
      <c r="D336" s="78" t="s">
        <v>189</v>
      </c>
      <c r="E336" s="50" t="s">
        <v>190</v>
      </c>
      <c r="F336" s="15" t="s">
        <v>15</v>
      </c>
      <c r="G336" s="27">
        <v>6.5</v>
      </c>
      <c r="H336" s="15">
        <v>5</v>
      </c>
      <c r="I336" s="11" t="s">
        <v>6</v>
      </c>
      <c r="J336" s="15">
        <v>1</v>
      </c>
      <c r="K336" s="46">
        <v>6.7</v>
      </c>
      <c r="L336" s="30">
        <f t="shared" si="8"/>
        <v>6.666666666666667</v>
      </c>
      <c r="M336" s="15">
        <v>2.5</v>
      </c>
      <c r="N336" s="79"/>
      <c r="O336" s="68" t="s">
        <v>191</v>
      </c>
      <c r="P336" s="15"/>
    </row>
    <row r="337" spans="1:16" ht="12.75">
      <c r="A337" s="14" t="s">
        <v>105</v>
      </c>
      <c r="B337" s="15" t="s">
        <v>2</v>
      </c>
      <c r="C337" s="16">
        <v>37673</v>
      </c>
      <c r="D337" s="78" t="s">
        <v>189</v>
      </c>
      <c r="E337" s="50" t="s">
        <v>190</v>
      </c>
      <c r="F337" s="15" t="s">
        <v>15</v>
      </c>
      <c r="G337" s="27">
        <v>6.5</v>
      </c>
      <c r="H337" s="15">
        <v>5</v>
      </c>
      <c r="I337" s="11" t="s">
        <v>6</v>
      </c>
      <c r="J337" s="15">
        <v>4</v>
      </c>
      <c r="K337" s="46">
        <v>7.2</v>
      </c>
      <c r="L337" s="30">
        <f t="shared" si="8"/>
        <v>6.888888888888889</v>
      </c>
      <c r="M337" s="15">
        <v>3</v>
      </c>
      <c r="N337" s="79"/>
      <c r="O337" s="68" t="s">
        <v>191</v>
      </c>
      <c r="P337" s="15"/>
    </row>
    <row r="338" spans="1:16" ht="12.75">
      <c r="A338" s="14" t="s">
        <v>105</v>
      </c>
      <c r="B338" s="15" t="s">
        <v>2</v>
      </c>
      <c r="C338" s="16">
        <v>37673</v>
      </c>
      <c r="D338" s="78" t="s">
        <v>189</v>
      </c>
      <c r="E338" s="50" t="s">
        <v>190</v>
      </c>
      <c r="F338" s="15" t="s">
        <v>15</v>
      </c>
      <c r="G338" s="27">
        <v>6.5</v>
      </c>
      <c r="H338" s="15">
        <v>5</v>
      </c>
      <c r="I338" s="11" t="s">
        <v>6</v>
      </c>
      <c r="J338" s="15">
        <v>6</v>
      </c>
      <c r="K338" s="46">
        <v>7.2</v>
      </c>
      <c r="L338" s="30">
        <f t="shared" si="8"/>
        <v>6.818181818181818</v>
      </c>
      <c r="M338" s="15">
        <v>2</v>
      </c>
      <c r="N338" s="83">
        <v>6.8</v>
      </c>
      <c r="O338" s="68" t="s">
        <v>191</v>
      </c>
      <c r="P338" s="15"/>
    </row>
    <row r="339" spans="1:16" ht="12.75">
      <c r="A339" s="14" t="s">
        <v>105</v>
      </c>
      <c r="B339" s="15" t="s">
        <v>2</v>
      </c>
      <c r="C339" s="16">
        <v>37673</v>
      </c>
      <c r="D339" s="78" t="s">
        <v>189</v>
      </c>
      <c r="E339" s="50" t="s">
        <v>190</v>
      </c>
      <c r="F339" s="15" t="s">
        <v>15</v>
      </c>
      <c r="G339" s="27">
        <v>6.5</v>
      </c>
      <c r="H339" s="15">
        <v>3</v>
      </c>
      <c r="I339" s="11" t="s">
        <v>6</v>
      </c>
      <c r="J339" s="15">
        <v>5</v>
      </c>
      <c r="K339" s="46">
        <v>7.2</v>
      </c>
      <c r="L339" s="30">
        <f>SUM(G339)+H339/(H339+J339)*(K339-G339)</f>
        <v>6.7625</v>
      </c>
      <c r="M339" s="15">
        <v>2</v>
      </c>
      <c r="N339" s="80">
        <f>SUM(L335:L339)/5</f>
        <v>6.793914141414142</v>
      </c>
      <c r="O339" s="68" t="s">
        <v>191</v>
      </c>
      <c r="P339" s="15"/>
    </row>
    <row r="340" spans="1:16" ht="12.75">
      <c r="A340" s="14"/>
      <c r="B340" s="15"/>
      <c r="C340" s="16"/>
      <c r="D340" s="78"/>
      <c r="E340" s="50"/>
      <c r="F340" s="15"/>
      <c r="G340" s="27"/>
      <c r="H340" s="15"/>
      <c r="I340" s="11" t="s">
        <v>6</v>
      </c>
      <c r="J340" s="15"/>
      <c r="K340" s="46"/>
      <c r="L340" s="30" t="e">
        <f>SUM(G340)+H340/(H340+J340)*(K340-G340)</f>
        <v>#DIV/0!</v>
      </c>
      <c r="M340" s="15"/>
      <c r="N340" s="79"/>
      <c r="O340" s="68"/>
      <c r="P340" s="15"/>
    </row>
    <row r="341" spans="1:16" ht="12.75">
      <c r="A341" s="14" t="s">
        <v>105</v>
      </c>
      <c r="B341" s="15" t="s">
        <v>2</v>
      </c>
      <c r="C341" s="16">
        <v>37691</v>
      </c>
      <c r="D341" s="78" t="s">
        <v>42</v>
      </c>
      <c r="E341" s="50" t="s">
        <v>17</v>
      </c>
      <c r="F341" s="15" t="s">
        <v>15</v>
      </c>
      <c r="G341" s="27">
        <v>6.7</v>
      </c>
      <c r="H341" s="15">
        <v>3</v>
      </c>
      <c r="I341" s="11" t="s">
        <v>6</v>
      </c>
      <c r="J341" s="15">
        <v>4</v>
      </c>
      <c r="K341" s="46">
        <v>7.2</v>
      </c>
      <c r="L341" s="30">
        <f>SUM(G341)+H341/(H341+J341)*(K341-G341)</f>
        <v>6.914285714285715</v>
      </c>
      <c r="M341" s="15">
        <v>2</v>
      </c>
      <c r="N341" s="83">
        <v>7</v>
      </c>
      <c r="O341" s="68" t="s">
        <v>193</v>
      </c>
      <c r="P341" s="15"/>
    </row>
    <row r="342" spans="1:16" ht="12.75">
      <c r="A342" s="14" t="s">
        <v>105</v>
      </c>
      <c r="B342" s="15" t="s">
        <v>2</v>
      </c>
      <c r="C342" s="16">
        <v>37691</v>
      </c>
      <c r="D342" s="78" t="s">
        <v>42</v>
      </c>
      <c r="E342" s="50" t="s">
        <v>17</v>
      </c>
      <c r="F342" s="15" t="s">
        <v>15</v>
      </c>
      <c r="G342" s="27">
        <v>7</v>
      </c>
      <c r="H342" s="15">
        <v>2</v>
      </c>
      <c r="I342" s="11" t="s">
        <v>6</v>
      </c>
      <c r="J342" s="15">
        <v>4</v>
      </c>
      <c r="K342" s="46">
        <v>7</v>
      </c>
      <c r="L342" s="30">
        <f>SUM(G342)+H342/(H342+J342)*(K342-G342)</f>
        <v>7</v>
      </c>
      <c r="M342" s="15">
        <v>2</v>
      </c>
      <c r="N342" s="80">
        <f>SUM(L341:L342)/2</f>
        <v>6.957142857142857</v>
      </c>
      <c r="O342" s="68" t="s">
        <v>193</v>
      </c>
      <c r="P342" s="15"/>
    </row>
    <row r="343" spans="1:16" ht="12.75">
      <c r="A343" s="14"/>
      <c r="B343" s="15"/>
      <c r="C343" s="16"/>
      <c r="D343" s="78"/>
      <c r="E343" s="50"/>
      <c r="F343" s="15"/>
      <c r="G343" s="27"/>
      <c r="H343" s="15"/>
      <c r="I343" s="11" t="s">
        <v>6</v>
      </c>
      <c r="J343" s="15"/>
      <c r="K343" s="46"/>
      <c r="L343" s="30" t="e">
        <f aca="true" t="shared" si="9" ref="L343:L350">SUM(G343)+H343/(H343+J343)*(K343-G343)</f>
        <v>#DIV/0!</v>
      </c>
      <c r="M343" s="15"/>
      <c r="N343" s="80"/>
      <c r="O343" s="68"/>
      <c r="P343" s="15"/>
    </row>
    <row r="344" spans="1:16" ht="12.75">
      <c r="A344" s="14" t="s">
        <v>105</v>
      </c>
      <c r="B344" s="15" t="s">
        <v>2</v>
      </c>
      <c r="C344" s="16">
        <v>37696</v>
      </c>
      <c r="D344" s="78" t="s">
        <v>48</v>
      </c>
      <c r="E344" s="50" t="s">
        <v>33</v>
      </c>
      <c r="F344" s="15" t="s">
        <v>15</v>
      </c>
      <c r="G344" s="27">
        <v>7</v>
      </c>
      <c r="H344" s="15">
        <v>3</v>
      </c>
      <c r="I344" s="11" t="s">
        <v>6</v>
      </c>
      <c r="J344" s="15">
        <v>4</v>
      </c>
      <c r="K344" s="46">
        <v>7.2</v>
      </c>
      <c r="L344" s="30">
        <f t="shared" si="9"/>
        <v>7.085714285714285</v>
      </c>
      <c r="M344" s="15">
        <v>2</v>
      </c>
      <c r="N344" s="80"/>
      <c r="O344" s="68" t="s">
        <v>192</v>
      </c>
      <c r="P344" s="15"/>
    </row>
    <row r="345" spans="1:16" ht="12.75">
      <c r="A345" s="14" t="s">
        <v>105</v>
      </c>
      <c r="B345" s="15" t="s">
        <v>2</v>
      </c>
      <c r="C345" s="16">
        <v>37696</v>
      </c>
      <c r="D345" s="78" t="s">
        <v>48</v>
      </c>
      <c r="E345" s="50" t="s">
        <v>33</v>
      </c>
      <c r="F345" s="15" t="s">
        <v>15</v>
      </c>
      <c r="G345" s="27">
        <v>7</v>
      </c>
      <c r="H345" s="15">
        <v>3</v>
      </c>
      <c r="I345" s="11" t="s">
        <v>6</v>
      </c>
      <c r="J345" s="15">
        <v>5</v>
      </c>
      <c r="K345" s="46">
        <v>7.5</v>
      </c>
      <c r="L345" s="30">
        <f t="shared" si="9"/>
        <v>7.1875</v>
      </c>
      <c r="M345" s="15">
        <v>2</v>
      </c>
      <c r="N345" s="83">
        <v>7.2</v>
      </c>
      <c r="O345" s="68" t="s">
        <v>192</v>
      </c>
      <c r="P345" s="15"/>
    </row>
    <row r="346" spans="1:16" ht="12.75">
      <c r="A346" s="14" t="s">
        <v>105</v>
      </c>
      <c r="B346" s="15" t="s">
        <v>2</v>
      </c>
      <c r="C346" s="16">
        <v>37696</v>
      </c>
      <c r="D346" s="78" t="s">
        <v>48</v>
      </c>
      <c r="E346" s="50" t="s">
        <v>33</v>
      </c>
      <c r="F346" s="15" t="s">
        <v>15</v>
      </c>
      <c r="G346" s="27">
        <v>7</v>
      </c>
      <c r="H346" s="15">
        <v>3</v>
      </c>
      <c r="I346" s="11" t="s">
        <v>6</v>
      </c>
      <c r="J346" s="15">
        <v>6</v>
      </c>
      <c r="K346" s="46">
        <v>7.5</v>
      </c>
      <c r="L346" s="30">
        <f t="shared" si="9"/>
        <v>7.166666666666667</v>
      </c>
      <c r="M346" s="15">
        <v>2</v>
      </c>
      <c r="N346" s="80">
        <f>SUM(L344:L346)/3</f>
        <v>7.146626984126985</v>
      </c>
      <c r="O346" s="68" t="s">
        <v>192</v>
      </c>
      <c r="P346" s="15"/>
    </row>
    <row r="347" spans="1:16" ht="12.75">
      <c r="A347" s="14"/>
      <c r="B347" s="15"/>
      <c r="C347" s="16"/>
      <c r="D347" s="78"/>
      <c r="E347" s="50"/>
      <c r="F347" s="15"/>
      <c r="G347" s="27"/>
      <c r="H347" s="15"/>
      <c r="I347" s="11" t="s">
        <v>6</v>
      </c>
      <c r="J347" s="15"/>
      <c r="K347" s="46"/>
      <c r="L347" s="30" t="e">
        <f t="shared" si="9"/>
        <v>#DIV/0!</v>
      </c>
      <c r="M347" s="15"/>
      <c r="N347" s="80"/>
      <c r="O347" s="68"/>
      <c r="P347" s="15"/>
    </row>
    <row r="348" spans="1:16" ht="12.75">
      <c r="A348" s="14" t="s">
        <v>105</v>
      </c>
      <c r="B348" s="15" t="s">
        <v>2</v>
      </c>
      <c r="C348" s="16">
        <v>37700</v>
      </c>
      <c r="D348" s="78" t="s">
        <v>42</v>
      </c>
      <c r="E348" s="50" t="s">
        <v>17</v>
      </c>
      <c r="F348" s="15" t="s">
        <v>15</v>
      </c>
      <c r="G348" s="27">
        <v>7</v>
      </c>
      <c r="H348" s="15">
        <v>2</v>
      </c>
      <c r="I348" s="11" t="s">
        <v>6</v>
      </c>
      <c r="J348" s="15">
        <v>2</v>
      </c>
      <c r="K348" s="46">
        <v>7.2</v>
      </c>
      <c r="L348" s="30">
        <f>SUM(G348)+H348/(H348+J348)*(K348-G348)</f>
        <v>7.1</v>
      </c>
      <c r="M348" s="15">
        <v>2.5</v>
      </c>
      <c r="N348" s="83">
        <v>7.1</v>
      </c>
      <c r="O348" s="68" t="s">
        <v>194</v>
      </c>
      <c r="P348" s="15" t="s">
        <v>195</v>
      </c>
    </row>
    <row r="349" spans="1:16" ht="12.75">
      <c r="A349" s="14" t="s">
        <v>105</v>
      </c>
      <c r="B349" s="15" t="s">
        <v>2</v>
      </c>
      <c r="C349" s="16">
        <v>37700</v>
      </c>
      <c r="D349" s="78" t="s">
        <v>42</v>
      </c>
      <c r="E349" s="50" t="s">
        <v>17</v>
      </c>
      <c r="F349" s="15" t="s">
        <v>15</v>
      </c>
      <c r="G349" s="27">
        <v>6.7</v>
      </c>
      <c r="H349" s="15">
        <v>4.5</v>
      </c>
      <c r="I349" s="11" t="s">
        <v>6</v>
      </c>
      <c r="J349" s="15">
        <v>5</v>
      </c>
      <c r="K349" s="46">
        <v>7.5</v>
      </c>
      <c r="L349" s="30">
        <f t="shared" si="9"/>
        <v>7.078947368421053</v>
      </c>
      <c r="M349" s="15">
        <v>2.5</v>
      </c>
      <c r="N349" s="80">
        <f>SUM(L348:L349)/2</f>
        <v>7.089473684210526</v>
      </c>
      <c r="O349" s="68" t="s">
        <v>194</v>
      </c>
      <c r="P349" s="15" t="s">
        <v>195</v>
      </c>
    </row>
    <row r="350" spans="1:16" ht="12.75">
      <c r="A350" s="14"/>
      <c r="B350" s="15"/>
      <c r="C350" s="16"/>
      <c r="D350" s="78"/>
      <c r="E350" s="50"/>
      <c r="F350" s="15"/>
      <c r="G350" s="27"/>
      <c r="H350" s="15"/>
      <c r="I350" s="11" t="s">
        <v>6</v>
      </c>
      <c r="J350" s="15"/>
      <c r="K350" s="46"/>
      <c r="L350" s="30" t="e">
        <f t="shared" si="9"/>
        <v>#DIV/0!</v>
      </c>
      <c r="M350" s="15"/>
      <c r="N350" s="80"/>
      <c r="O350" s="68"/>
      <c r="P350" s="15"/>
    </row>
    <row r="351" spans="1:16" ht="12.75">
      <c r="A351" s="14" t="s">
        <v>105</v>
      </c>
      <c r="B351" s="15" t="s">
        <v>2</v>
      </c>
      <c r="C351" s="16">
        <v>37745</v>
      </c>
      <c r="D351" s="77" t="s">
        <v>196</v>
      </c>
      <c r="E351" s="49" t="s">
        <v>197</v>
      </c>
      <c r="F351" s="15" t="s">
        <v>15</v>
      </c>
      <c r="G351" s="27">
        <v>8.2</v>
      </c>
      <c r="H351" s="15">
        <v>2</v>
      </c>
      <c r="I351" s="11" t="s">
        <v>6</v>
      </c>
      <c r="J351" s="15">
        <v>5</v>
      </c>
      <c r="K351" s="46">
        <v>8.8</v>
      </c>
      <c r="L351" s="30">
        <f>SUM(G351)+H351/(H351+J351)*(K351-G351)</f>
        <v>8.371428571428572</v>
      </c>
      <c r="M351" s="15">
        <v>2</v>
      </c>
      <c r="N351" s="80"/>
      <c r="O351" s="68" t="s">
        <v>198</v>
      </c>
      <c r="P351" s="15"/>
    </row>
    <row r="352" spans="1:16" ht="12.75">
      <c r="A352" s="14" t="s">
        <v>105</v>
      </c>
      <c r="B352" s="15" t="s">
        <v>2</v>
      </c>
      <c r="C352" s="16">
        <v>37745</v>
      </c>
      <c r="D352" s="77" t="s">
        <v>196</v>
      </c>
      <c r="E352" s="49" t="s">
        <v>197</v>
      </c>
      <c r="F352" s="15" t="s">
        <v>15</v>
      </c>
      <c r="G352" s="27">
        <v>7.5</v>
      </c>
      <c r="H352" s="15">
        <v>5</v>
      </c>
      <c r="I352" s="11" t="s">
        <v>6</v>
      </c>
      <c r="J352" s="15">
        <v>5</v>
      </c>
      <c r="K352" s="46">
        <v>8.8</v>
      </c>
      <c r="L352" s="30">
        <f>SUM(G352)+H352/(H352+J352)*(K352-G352)</f>
        <v>8.15</v>
      </c>
      <c r="M352" s="15">
        <v>2</v>
      </c>
      <c r="N352" s="79"/>
      <c r="O352" s="68" t="s">
        <v>198</v>
      </c>
      <c r="P352" s="15"/>
    </row>
    <row r="353" spans="1:16" ht="12.75">
      <c r="A353" s="14" t="s">
        <v>105</v>
      </c>
      <c r="B353" s="15" t="s">
        <v>2</v>
      </c>
      <c r="C353" s="16">
        <v>37745</v>
      </c>
      <c r="D353" s="77" t="s">
        <v>196</v>
      </c>
      <c r="E353" s="49" t="s">
        <v>197</v>
      </c>
      <c r="F353" s="15" t="s">
        <v>15</v>
      </c>
      <c r="G353" s="27">
        <v>8.2</v>
      </c>
      <c r="H353" s="15">
        <v>1</v>
      </c>
      <c r="I353" s="11" t="s">
        <v>6</v>
      </c>
      <c r="J353" s="15">
        <v>5</v>
      </c>
      <c r="K353" s="46">
        <v>8.8</v>
      </c>
      <c r="L353" s="30">
        <f>SUM(G353)+H353/(H353+J353)*(K353-G353)</f>
        <v>8.299999999999999</v>
      </c>
      <c r="M353" s="15">
        <v>2</v>
      </c>
      <c r="N353" s="83">
        <v>8.2</v>
      </c>
      <c r="O353" s="68" t="s">
        <v>198</v>
      </c>
      <c r="P353" s="15"/>
    </row>
    <row r="354" spans="1:16" ht="12.75">
      <c r="A354" s="14" t="s">
        <v>105</v>
      </c>
      <c r="B354" s="15" t="s">
        <v>2</v>
      </c>
      <c r="C354" s="16">
        <v>37745</v>
      </c>
      <c r="D354" s="77" t="s">
        <v>196</v>
      </c>
      <c r="E354" s="49" t="s">
        <v>197</v>
      </c>
      <c r="F354" s="15" t="s">
        <v>15</v>
      </c>
      <c r="G354" s="27">
        <v>7.5</v>
      </c>
      <c r="H354" s="15">
        <v>5</v>
      </c>
      <c r="I354" s="11" t="s">
        <v>6</v>
      </c>
      <c r="J354" s="15">
        <v>0.5</v>
      </c>
      <c r="K354" s="46">
        <v>8.2</v>
      </c>
      <c r="L354" s="30">
        <f>SUM(G354)+H354/(H354+J354)*(K354-G354)</f>
        <v>8.136363636363635</v>
      </c>
      <c r="M354" s="15">
        <v>2</v>
      </c>
      <c r="N354" s="80">
        <f>SUM(L351:L354)/4</f>
        <v>8.23944805194805</v>
      </c>
      <c r="O354" s="68" t="s">
        <v>198</v>
      </c>
      <c r="P354" s="15"/>
    </row>
    <row r="355" spans="1:16" ht="12.75">
      <c r="A355" s="14"/>
      <c r="B355" s="15"/>
      <c r="C355" s="16"/>
      <c r="D355" s="77"/>
      <c r="E355" s="49"/>
      <c r="F355" s="15"/>
      <c r="G355" s="27"/>
      <c r="H355" s="15"/>
      <c r="I355" s="11" t="s">
        <v>6</v>
      </c>
      <c r="J355" s="15"/>
      <c r="K355" s="46"/>
      <c r="L355" s="30" t="e">
        <f aca="true" t="shared" si="10" ref="L355:L406">SUM(G355)+H355/(H355+J355)*(K355-G355)</f>
        <v>#DIV/0!</v>
      </c>
      <c r="M355" s="15"/>
      <c r="N355" s="80"/>
      <c r="O355" s="68"/>
      <c r="P355" s="15"/>
    </row>
    <row r="356" spans="1:16" ht="12.75">
      <c r="A356" s="14" t="s">
        <v>105</v>
      </c>
      <c r="B356" s="15" t="s">
        <v>2</v>
      </c>
      <c r="C356" s="16">
        <v>37791</v>
      </c>
      <c r="D356" s="78" t="s">
        <v>149</v>
      </c>
      <c r="E356" s="50" t="s">
        <v>50</v>
      </c>
      <c r="F356" s="15" t="s">
        <v>15</v>
      </c>
      <c r="G356" s="27">
        <v>8.2</v>
      </c>
      <c r="H356" s="15">
        <v>4</v>
      </c>
      <c r="I356" s="11" t="s">
        <v>6</v>
      </c>
      <c r="J356" s="15">
        <v>0.2</v>
      </c>
      <c r="K356" s="46">
        <v>8.8</v>
      </c>
      <c r="L356" s="30">
        <f>SUM(G356)+H356/(H356+J356)*(K356-G356)</f>
        <v>8.771428571428572</v>
      </c>
      <c r="M356" s="15">
        <v>2</v>
      </c>
      <c r="N356" s="83">
        <v>8.8</v>
      </c>
      <c r="O356" s="68" t="s">
        <v>200</v>
      </c>
      <c r="P356" s="15" t="s">
        <v>199</v>
      </c>
    </row>
    <row r="357" spans="1:16" ht="12.75">
      <c r="A357" s="14" t="s">
        <v>105</v>
      </c>
      <c r="B357" s="15" t="s">
        <v>2</v>
      </c>
      <c r="C357" s="16">
        <v>37791</v>
      </c>
      <c r="D357" s="78" t="s">
        <v>149</v>
      </c>
      <c r="E357" s="50" t="s">
        <v>50</v>
      </c>
      <c r="F357" s="15" t="s">
        <v>15</v>
      </c>
      <c r="G357" s="27" t="s">
        <v>23</v>
      </c>
      <c r="H357" s="15"/>
      <c r="I357" s="11" t="s">
        <v>6</v>
      </c>
      <c r="J357" s="15"/>
      <c r="K357" s="46"/>
      <c r="L357" s="30">
        <v>8.8</v>
      </c>
      <c r="M357" s="15"/>
      <c r="N357" s="80">
        <f>SUM(L356:L357)/2</f>
        <v>8.785714285714286</v>
      </c>
      <c r="O357" s="68"/>
      <c r="P357" s="15"/>
    </row>
    <row r="358" spans="1:16" ht="12.75">
      <c r="A358" s="14"/>
      <c r="B358" s="15"/>
      <c r="C358" s="16"/>
      <c r="D358" s="77"/>
      <c r="E358" s="49"/>
      <c r="F358" s="15"/>
      <c r="G358" s="27"/>
      <c r="H358" s="15"/>
      <c r="I358" s="11" t="s">
        <v>6</v>
      </c>
      <c r="J358" s="15"/>
      <c r="K358" s="46"/>
      <c r="L358" s="30" t="e">
        <f t="shared" si="10"/>
        <v>#DIV/0!</v>
      </c>
      <c r="M358" s="15"/>
      <c r="N358" s="80"/>
      <c r="O358" s="68"/>
      <c r="P358" s="15"/>
    </row>
    <row r="359" spans="1:16" ht="12.75">
      <c r="A359" s="14" t="s">
        <v>105</v>
      </c>
      <c r="B359" s="15" t="s">
        <v>158</v>
      </c>
      <c r="C359" s="16">
        <v>37801</v>
      </c>
      <c r="D359" s="77" t="s">
        <v>201</v>
      </c>
      <c r="E359" s="49" t="s">
        <v>202</v>
      </c>
      <c r="F359" s="15" t="s">
        <v>15</v>
      </c>
      <c r="G359" s="27">
        <v>8.8</v>
      </c>
      <c r="H359" s="15">
        <v>5</v>
      </c>
      <c r="I359" s="11" t="s">
        <v>6</v>
      </c>
      <c r="J359" s="15">
        <v>3.5</v>
      </c>
      <c r="K359" s="46">
        <v>9.9</v>
      </c>
      <c r="L359" s="30">
        <f>SUM(G359)+H359/(H359+J359)*(K359-G359)</f>
        <v>9.447058823529412</v>
      </c>
      <c r="M359" s="15">
        <v>2</v>
      </c>
      <c r="N359" s="83">
        <v>9.4</v>
      </c>
      <c r="O359" s="68">
        <v>2</v>
      </c>
      <c r="P359" s="15"/>
    </row>
    <row r="360" spans="1:16" ht="12.75">
      <c r="A360" s="14" t="s">
        <v>105</v>
      </c>
      <c r="B360" s="15" t="s">
        <v>158</v>
      </c>
      <c r="C360" s="16">
        <v>37801</v>
      </c>
      <c r="D360" s="77" t="s">
        <v>201</v>
      </c>
      <c r="E360" s="49" t="s">
        <v>202</v>
      </c>
      <c r="F360" s="15" t="s">
        <v>15</v>
      </c>
      <c r="G360" s="27">
        <v>8.8</v>
      </c>
      <c r="H360" s="15">
        <v>5</v>
      </c>
      <c r="I360" s="11" t="s">
        <v>6</v>
      </c>
      <c r="J360" s="15">
        <v>0.5</v>
      </c>
      <c r="K360" s="46">
        <v>9.4</v>
      </c>
      <c r="L360" s="30">
        <f t="shared" si="10"/>
        <v>9.345454545454546</v>
      </c>
      <c r="M360" s="15">
        <v>2</v>
      </c>
      <c r="N360" s="80"/>
      <c r="O360" s="68">
        <v>2</v>
      </c>
      <c r="P360" s="15"/>
    </row>
    <row r="361" spans="1:16" ht="12.75">
      <c r="A361" s="14" t="s">
        <v>105</v>
      </c>
      <c r="B361" s="15" t="s">
        <v>158</v>
      </c>
      <c r="C361" s="16">
        <v>37801</v>
      </c>
      <c r="D361" s="77" t="s">
        <v>201</v>
      </c>
      <c r="E361" s="49" t="s">
        <v>202</v>
      </c>
      <c r="F361" s="15" t="s">
        <v>15</v>
      </c>
      <c r="G361" s="27">
        <v>8.8</v>
      </c>
      <c r="H361" s="15">
        <v>5</v>
      </c>
      <c r="I361" s="11" t="s">
        <v>6</v>
      </c>
      <c r="J361" s="15">
        <v>1</v>
      </c>
      <c r="K361" s="46">
        <v>9.4</v>
      </c>
      <c r="L361" s="30">
        <f t="shared" si="10"/>
        <v>9.3</v>
      </c>
      <c r="M361" s="15">
        <v>2</v>
      </c>
      <c r="N361" s="80">
        <f>SUM(L359:L361)/3</f>
        <v>9.364171122994653</v>
      </c>
      <c r="O361" s="68">
        <v>2</v>
      </c>
      <c r="P361" s="15"/>
    </row>
    <row r="362" spans="1:16" ht="12.75">
      <c r="A362" s="14"/>
      <c r="B362" s="15"/>
      <c r="C362" s="16"/>
      <c r="D362" s="77"/>
      <c r="E362" s="49"/>
      <c r="F362" s="15"/>
      <c r="G362" s="27"/>
      <c r="H362" s="15"/>
      <c r="I362" s="11" t="s">
        <v>6</v>
      </c>
      <c r="J362" s="15"/>
      <c r="K362" s="46"/>
      <c r="L362" s="30" t="e">
        <f t="shared" si="10"/>
        <v>#DIV/0!</v>
      </c>
      <c r="M362" s="15"/>
      <c r="N362" s="80"/>
      <c r="O362" s="68"/>
      <c r="P362" s="15"/>
    </row>
    <row r="363" spans="1:16" ht="12.75">
      <c r="A363" s="14" t="s">
        <v>105</v>
      </c>
      <c r="B363" s="15" t="s">
        <v>2</v>
      </c>
      <c r="C363" s="16">
        <v>37820</v>
      </c>
      <c r="D363" s="78" t="s">
        <v>216</v>
      </c>
      <c r="E363" s="50" t="s">
        <v>53</v>
      </c>
      <c r="F363" s="15" t="s">
        <v>217</v>
      </c>
      <c r="G363" s="27">
        <v>9.4</v>
      </c>
      <c r="H363" s="15">
        <v>2</v>
      </c>
      <c r="I363" s="11" t="s">
        <v>6</v>
      </c>
      <c r="J363" s="15">
        <v>3.5</v>
      </c>
      <c r="K363" s="46">
        <v>9.9</v>
      </c>
      <c r="L363" s="30">
        <f>SUM(G363)+H363/(H363+J363)*(K363-G363)</f>
        <v>9.581818181818182</v>
      </c>
      <c r="M363" s="15">
        <v>1.5</v>
      </c>
      <c r="N363" s="83">
        <v>9.6</v>
      </c>
      <c r="O363" s="68" t="s">
        <v>218</v>
      </c>
      <c r="P363" s="15"/>
    </row>
    <row r="364" spans="1:16" ht="12.75">
      <c r="A364" s="14" t="s">
        <v>105</v>
      </c>
      <c r="B364" s="15" t="s">
        <v>2</v>
      </c>
      <c r="C364" s="16">
        <v>37820</v>
      </c>
      <c r="D364" s="78" t="s">
        <v>216</v>
      </c>
      <c r="E364" s="50" t="s">
        <v>53</v>
      </c>
      <c r="F364" s="15" t="s">
        <v>217</v>
      </c>
      <c r="G364" s="27">
        <v>9.4</v>
      </c>
      <c r="H364" s="15">
        <v>3</v>
      </c>
      <c r="I364" s="11" t="s">
        <v>6</v>
      </c>
      <c r="J364" s="15">
        <v>4</v>
      </c>
      <c r="K364" s="46">
        <v>9.9</v>
      </c>
      <c r="L364" s="30">
        <f t="shared" si="10"/>
        <v>9.614285714285714</v>
      </c>
      <c r="M364" s="15">
        <v>1.5</v>
      </c>
      <c r="N364" s="80">
        <f>SUM(L363:L364)/2</f>
        <v>9.598051948051948</v>
      </c>
      <c r="O364" s="68" t="s">
        <v>218</v>
      </c>
      <c r="P364" s="15"/>
    </row>
    <row r="365" spans="1:16" ht="12.75">
      <c r="A365" s="14"/>
      <c r="B365" s="15"/>
      <c r="C365" s="16"/>
      <c r="D365" s="77"/>
      <c r="E365" s="49"/>
      <c r="F365" s="15"/>
      <c r="G365" s="27"/>
      <c r="H365" s="15"/>
      <c r="I365" s="11" t="s">
        <v>6</v>
      </c>
      <c r="J365" s="15"/>
      <c r="K365" s="46"/>
      <c r="L365" s="30" t="e">
        <f t="shared" si="10"/>
        <v>#DIV/0!</v>
      </c>
      <c r="M365" s="15"/>
      <c r="N365" s="80"/>
      <c r="O365" s="68"/>
      <c r="P365" s="15"/>
    </row>
    <row r="366" spans="1:16" ht="12.75">
      <c r="A366" s="14" t="s">
        <v>105</v>
      </c>
      <c r="B366" s="15" t="s">
        <v>158</v>
      </c>
      <c r="C366" s="16">
        <v>37829</v>
      </c>
      <c r="D366" s="77" t="s">
        <v>196</v>
      </c>
      <c r="E366" s="49" t="s">
        <v>220</v>
      </c>
      <c r="F366" s="15" t="s">
        <v>5</v>
      </c>
      <c r="G366" s="27">
        <v>9.4</v>
      </c>
      <c r="H366" s="15">
        <v>4</v>
      </c>
      <c r="I366" s="11" t="s">
        <v>6</v>
      </c>
      <c r="J366" s="15">
        <v>2</v>
      </c>
      <c r="K366" s="46">
        <v>10.5</v>
      </c>
      <c r="L366" s="30">
        <f>SUM(G366)+H366/(H366+J366)*(K366-G366)</f>
        <v>10.133333333333333</v>
      </c>
      <c r="M366" s="15">
        <v>1.5</v>
      </c>
      <c r="N366" s="83">
        <v>10.1</v>
      </c>
      <c r="O366" s="68">
        <v>2.5</v>
      </c>
      <c r="P366" s="15" t="s">
        <v>221</v>
      </c>
    </row>
    <row r="367" spans="1:16" ht="12.75">
      <c r="A367" s="14" t="s">
        <v>105</v>
      </c>
      <c r="B367" s="15" t="s">
        <v>158</v>
      </c>
      <c r="C367" s="16">
        <v>37829</v>
      </c>
      <c r="D367" s="77" t="s">
        <v>196</v>
      </c>
      <c r="E367" s="49" t="s">
        <v>220</v>
      </c>
      <c r="F367" s="15" t="s">
        <v>5</v>
      </c>
      <c r="G367" s="27">
        <v>9.4</v>
      </c>
      <c r="H367" s="15">
        <v>4</v>
      </c>
      <c r="I367" s="11" t="s">
        <v>6</v>
      </c>
      <c r="J367" s="15">
        <v>3</v>
      </c>
      <c r="K367" s="46">
        <v>10.5</v>
      </c>
      <c r="L367" s="30">
        <f t="shared" si="10"/>
        <v>10.028571428571428</v>
      </c>
      <c r="M367" s="15">
        <v>1.5</v>
      </c>
      <c r="N367" s="80">
        <f>SUM(L366:L367)/2</f>
        <v>10.08095238095238</v>
      </c>
      <c r="O367" s="68">
        <v>2.5</v>
      </c>
      <c r="P367" s="15"/>
    </row>
    <row r="368" spans="1:16" ht="12.75">
      <c r="A368" s="14"/>
      <c r="B368" s="15"/>
      <c r="C368" s="16"/>
      <c r="D368" s="77"/>
      <c r="E368" s="49"/>
      <c r="F368" s="15"/>
      <c r="G368" s="27"/>
      <c r="H368" s="15"/>
      <c r="I368" s="11" t="s">
        <v>6</v>
      </c>
      <c r="J368" s="15"/>
      <c r="K368" s="46"/>
      <c r="L368" s="30" t="e">
        <f t="shared" si="10"/>
        <v>#DIV/0!</v>
      </c>
      <c r="M368" s="15"/>
      <c r="N368" s="80"/>
      <c r="O368" s="68"/>
      <c r="P368" s="15"/>
    </row>
    <row r="369" spans="1:16" ht="12.75">
      <c r="A369" s="14" t="s">
        <v>105</v>
      </c>
      <c r="B369" s="15" t="s">
        <v>44</v>
      </c>
      <c r="C369" s="16">
        <v>37834</v>
      </c>
      <c r="D369" s="78" t="s">
        <v>45</v>
      </c>
      <c r="E369" s="50" t="s">
        <v>54</v>
      </c>
      <c r="F369" s="15" t="s">
        <v>5</v>
      </c>
      <c r="G369" s="27">
        <v>9.4</v>
      </c>
      <c r="H369" s="15">
        <v>3</v>
      </c>
      <c r="I369" s="11" t="s">
        <v>6</v>
      </c>
      <c r="J369" s="15">
        <v>5</v>
      </c>
      <c r="K369" s="46">
        <v>11</v>
      </c>
      <c r="L369" s="30">
        <f>SUM(G369)+H369/(H369+J369)*(K369-G369)</f>
        <v>10</v>
      </c>
      <c r="M369" s="15">
        <v>2</v>
      </c>
      <c r="N369" s="79">
        <v>10</v>
      </c>
      <c r="O369" s="68">
        <v>2</v>
      </c>
      <c r="P369" s="15"/>
    </row>
    <row r="370" spans="1:16" ht="12.75">
      <c r="A370" s="14" t="s">
        <v>105</v>
      </c>
      <c r="B370" s="15" t="s">
        <v>44</v>
      </c>
      <c r="C370" s="16">
        <v>37834</v>
      </c>
      <c r="D370" s="78" t="s">
        <v>45</v>
      </c>
      <c r="E370" s="50" t="s">
        <v>54</v>
      </c>
      <c r="F370" s="15" t="s">
        <v>5</v>
      </c>
      <c r="G370" s="27">
        <v>9.4</v>
      </c>
      <c r="H370" s="15">
        <v>3</v>
      </c>
      <c r="I370" s="11" t="s">
        <v>6</v>
      </c>
      <c r="J370" s="15">
        <v>3</v>
      </c>
      <c r="K370" s="46">
        <v>10.5</v>
      </c>
      <c r="L370" s="30">
        <f t="shared" si="10"/>
        <v>9.95</v>
      </c>
      <c r="M370" s="15">
        <v>2</v>
      </c>
      <c r="N370" s="80">
        <f>SUM(L369:L370)/2</f>
        <v>9.975</v>
      </c>
      <c r="O370" s="68">
        <v>2</v>
      </c>
      <c r="P370" s="15"/>
    </row>
    <row r="371" spans="1:16" ht="12.75">
      <c r="A371" s="14"/>
      <c r="B371" s="15"/>
      <c r="C371" s="16"/>
      <c r="D371" s="77"/>
      <c r="E371" s="49"/>
      <c r="F371" s="15"/>
      <c r="G371" s="27"/>
      <c r="H371" s="15"/>
      <c r="I371" s="11" t="s">
        <v>6</v>
      </c>
      <c r="J371" s="15"/>
      <c r="K371" s="46"/>
      <c r="L371" s="30" t="e">
        <f t="shared" si="10"/>
        <v>#DIV/0!</v>
      </c>
      <c r="M371" s="15"/>
      <c r="N371" s="80"/>
      <c r="O371" s="68"/>
      <c r="P371" s="15"/>
    </row>
    <row r="372" spans="1:16" ht="12.75">
      <c r="A372" s="14" t="s">
        <v>105</v>
      </c>
      <c r="B372" s="15" t="s">
        <v>222</v>
      </c>
      <c r="C372" s="16">
        <v>37840</v>
      </c>
      <c r="D372" s="78" t="s">
        <v>223</v>
      </c>
      <c r="E372" s="50" t="s">
        <v>111</v>
      </c>
      <c r="F372" s="15" t="s">
        <v>217</v>
      </c>
      <c r="G372" s="27">
        <v>9.9</v>
      </c>
      <c r="H372" s="15">
        <v>3.5</v>
      </c>
      <c r="I372" s="11" t="s">
        <v>6</v>
      </c>
      <c r="J372" s="15">
        <v>4</v>
      </c>
      <c r="K372" s="46">
        <v>11</v>
      </c>
      <c r="L372" s="30">
        <f t="shared" si="10"/>
        <v>10.413333333333334</v>
      </c>
      <c r="M372" s="15">
        <v>2</v>
      </c>
      <c r="N372" s="79">
        <v>10.3</v>
      </c>
      <c r="O372" s="68" t="s">
        <v>224</v>
      </c>
      <c r="P372" s="15"/>
    </row>
    <row r="373" spans="1:16" ht="12.75">
      <c r="A373" s="14" t="s">
        <v>105</v>
      </c>
      <c r="B373" s="15" t="s">
        <v>222</v>
      </c>
      <c r="C373" s="16">
        <v>37840</v>
      </c>
      <c r="D373" s="78" t="s">
        <v>223</v>
      </c>
      <c r="E373" s="50" t="s">
        <v>111</v>
      </c>
      <c r="F373" s="15" t="s">
        <v>217</v>
      </c>
      <c r="G373" s="27">
        <v>9.9</v>
      </c>
      <c r="H373" s="15">
        <v>4</v>
      </c>
      <c r="I373" s="11" t="s">
        <v>6</v>
      </c>
      <c r="J373" s="15">
        <v>3</v>
      </c>
      <c r="K373" s="46">
        <v>10.5</v>
      </c>
      <c r="L373" s="30">
        <f t="shared" si="10"/>
        <v>10.242857142857144</v>
      </c>
      <c r="M373" s="15">
        <v>2</v>
      </c>
      <c r="N373" s="80">
        <f>SUM(L372:L373)/2</f>
        <v>10.328095238095239</v>
      </c>
      <c r="O373" s="68" t="s">
        <v>224</v>
      </c>
      <c r="P373" s="15"/>
    </row>
    <row r="374" spans="1:16" ht="12.75">
      <c r="A374" s="14"/>
      <c r="B374" s="15"/>
      <c r="C374" s="16"/>
      <c r="D374" s="77"/>
      <c r="E374" s="49"/>
      <c r="F374" s="15"/>
      <c r="G374" s="27"/>
      <c r="H374" s="15"/>
      <c r="I374" s="11" t="s">
        <v>6</v>
      </c>
      <c r="J374" s="15"/>
      <c r="K374" s="46"/>
      <c r="L374" s="30" t="e">
        <f t="shared" si="10"/>
        <v>#DIV/0!</v>
      </c>
      <c r="M374" s="15"/>
      <c r="N374" s="80"/>
      <c r="O374" s="68"/>
      <c r="P374" s="15"/>
    </row>
    <row r="375" spans="1:16" ht="12.75">
      <c r="A375" s="14" t="s">
        <v>105</v>
      </c>
      <c r="B375" s="15" t="s">
        <v>147</v>
      </c>
      <c r="C375" s="16">
        <v>37852</v>
      </c>
      <c r="D375" s="77" t="s">
        <v>225</v>
      </c>
      <c r="E375" s="50" t="s">
        <v>53</v>
      </c>
      <c r="F375" s="15" t="s">
        <v>217</v>
      </c>
      <c r="G375" s="27">
        <v>9.4</v>
      </c>
      <c r="H375" s="15">
        <v>5</v>
      </c>
      <c r="I375" s="11" t="s">
        <v>6</v>
      </c>
      <c r="J375" s="15">
        <v>2.5</v>
      </c>
      <c r="K375" s="46">
        <v>11.4</v>
      </c>
      <c r="L375" s="30">
        <f>SUM(G375)+H375/(H375+J375)*(K375-G375)</f>
        <v>10.733333333333334</v>
      </c>
      <c r="M375" s="15">
        <v>2.2</v>
      </c>
      <c r="N375" s="80"/>
      <c r="O375" s="68">
        <v>1.9</v>
      </c>
      <c r="P375" s="15" t="s">
        <v>226</v>
      </c>
    </row>
    <row r="376" spans="1:16" ht="12.75">
      <c r="A376" s="14" t="s">
        <v>105</v>
      </c>
      <c r="B376" s="15" t="s">
        <v>147</v>
      </c>
      <c r="C376" s="16">
        <v>37852</v>
      </c>
      <c r="D376" s="77" t="s">
        <v>225</v>
      </c>
      <c r="E376" s="50" t="s">
        <v>53</v>
      </c>
      <c r="F376" s="15" t="s">
        <v>217</v>
      </c>
      <c r="G376" s="27">
        <v>9.4</v>
      </c>
      <c r="H376" s="15">
        <v>5</v>
      </c>
      <c r="I376" s="11" t="s">
        <v>6</v>
      </c>
      <c r="J376" s="15">
        <v>2</v>
      </c>
      <c r="K376" s="46">
        <v>11</v>
      </c>
      <c r="L376" s="30">
        <f t="shared" si="10"/>
        <v>10.542857142857143</v>
      </c>
      <c r="M376" s="15">
        <v>2.2</v>
      </c>
      <c r="N376" s="80"/>
      <c r="O376" s="68">
        <v>1.9</v>
      </c>
      <c r="P376" s="15"/>
    </row>
    <row r="377" spans="1:16" ht="12.75">
      <c r="A377" s="14" t="s">
        <v>105</v>
      </c>
      <c r="B377" s="15" t="s">
        <v>147</v>
      </c>
      <c r="C377" s="16">
        <v>37852</v>
      </c>
      <c r="D377" s="77" t="s">
        <v>225</v>
      </c>
      <c r="E377" s="50" t="s">
        <v>53</v>
      </c>
      <c r="F377" s="15" t="s">
        <v>217</v>
      </c>
      <c r="G377" s="27">
        <v>9.9</v>
      </c>
      <c r="H377" s="15">
        <v>3</v>
      </c>
      <c r="I377" s="11" t="s">
        <v>6</v>
      </c>
      <c r="J377" s="15">
        <v>4</v>
      </c>
      <c r="K377" s="46">
        <v>11</v>
      </c>
      <c r="L377" s="30">
        <f t="shared" si="10"/>
        <v>10.371428571428572</v>
      </c>
      <c r="M377" s="15">
        <v>2.2</v>
      </c>
      <c r="N377" s="79">
        <v>10.6</v>
      </c>
      <c r="O377" s="68">
        <v>1.9</v>
      </c>
      <c r="P377" s="15"/>
    </row>
    <row r="378" spans="1:16" ht="12.75">
      <c r="A378" s="14" t="s">
        <v>105</v>
      </c>
      <c r="B378" s="15" t="s">
        <v>147</v>
      </c>
      <c r="C378" s="16">
        <v>37852</v>
      </c>
      <c r="D378" s="77" t="s">
        <v>225</v>
      </c>
      <c r="E378" s="50" t="s">
        <v>53</v>
      </c>
      <c r="F378" s="15" t="s">
        <v>217</v>
      </c>
      <c r="G378" s="27">
        <v>9.9</v>
      </c>
      <c r="H378" s="15">
        <v>3</v>
      </c>
      <c r="I378" s="11" t="s">
        <v>6</v>
      </c>
      <c r="J378" s="15">
        <v>3</v>
      </c>
      <c r="K378" s="46">
        <v>11.4</v>
      </c>
      <c r="L378" s="30">
        <f t="shared" si="10"/>
        <v>10.65</v>
      </c>
      <c r="M378" s="15">
        <v>2.2</v>
      </c>
      <c r="N378" s="80">
        <f>SUM(L375:L378)/4</f>
        <v>10.574404761904763</v>
      </c>
      <c r="O378" s="68">
        <v>1.9</v>
      </c>
      <c r="P378" s="15"/>
    </row>
    <row r="379" spans="1:16" ht="12.75">
      <c r="A379" s="14"/>
      <c r="B379" s="15"/>
      <c r="C379" s="16"/>
      <c r="D379" s="77"/>
      <c r="E379" s="49"/>
      <c r="F379" s="15"/>
      <c r="G379" s="27"/>
      <c r="H379" s="15"/>
      <c r="I379" s="11" t="s">
        <v>6</v>
      </c>
      <c r="J379" s="15"/>
      <c r="K379" s="46"/>
      <c r="L379" s="30" t="e">
        <f t="shared" si="10"/>
        <v>#DIV/0!</v>
      </c>
      <c r="M379" s="15"/>
      <c r="N379" s="80"/>
      <c r="O379" s="68"/>
      <c r="P379" s="15"/>
    </row>
    <row r="380" spans="1:16" ht="12.75">
      <c r="A380" s="14" t="s">
        <v>105</v>
      </c>
      <c r="B380" s="15" t="s">
        <v>147</v>
      </c>
      <c r="C380" s="16">
        <v>37855</v>
      </c>
      <c r="D380" s="77" t="s">
        <v>227</v>
      </c>
      <c r="E380" s="50" t="s">
        <v>175</v>
      </c>
      <c r="F380" s="15" t="s">
        <v>217</v>
      </c>
      <c r="G380" s="27">
        <v>9.9</v>
      </c>
      <c r="H380" s="15">
        <v>4</v>
      </c>
      <c r="I380" s="11" t="s">
        <v>6</v>
      </c>
      <c r="J380" s="15">
        <v>2.5</v>
      </c>
      <c r="K380" s="46">
        <v>11.4</v>
      </c>
      <c r="L380" s="30">
        <f>SUM(G380)+H380/(H380+J380)*(K380-G380)</f>
        <v>10.823076923076924</v>
      </c>
      <c r="M380" s="15">
        <v>1.5</v>
      </c>
      <c r="N380" s="79">
        <v>10.9</v>
      </c>
      <c r="O380" s="68">
        <v>2.5</v>
      </c>
      <c r="P380" s="15"/>
    </row>
    <row r="381" spans="1:16" ht="12.75">
      <c r="A381" s="14" t="s">
        <v>105</v>
      </c>
      <c r="B381" s="15" t="s">
        <v>147</v>
      </c>
      <c r="C381" s="16">
        <v>37855</v>
      </c>
      <c r="D381" s="77" t="s">
        <v>227</v>
      </c>
      <c r="E381" s="50" t="s">
        <v>175</v>
      </c>
      <c r="F381" s="15" t="s">
        <v>217</v>
      </c>
      <c r="G381" s="27">
        <v>9.9</v>
      </c>
      <c r="H381" s="15">
        <v>5</v>
      </c>
      <c r="I381" s="11" t="s">
        <v>6</v>
      </c>
      <c r="J381" s="15">
        <v>1</v>
      </c>
      <c r="K381" s="46">
        <v>11</v>
      </c>
      <c r="L381" s="30">
        <f t="shared" si="10"/>
        <v>10.816666666666666</v>
      </c>
      <c r="M381" s="15">
        <v>1.5</v>
      </c>
      <c r="N381" s="80"/>
      <c r="O381" s="68">
        <v>2.5</v>
      </c>
      <c r="P381" s="15"/>
    </row>
    <row r="382" spans="1:16" ht="12.75">
      <c r="A382" s="14" t="s">
        <v>105</v>
      </c>
      <c r="B382" s="15" t="s">
        <v>147</v>
      </c>
      <c r="C382" s="16">
        <v>37855</v>
      </c>
      <c r="D382" s="77" t="s">
        <v>227</v>
      </c>
      <c r="E382" s="50" t="s">
        <v>175</v>
      </c>
      <c r="F382" s="15" t="s">
        <v>217</v>
      </c>
      <c r="G382" s="27">
        <v>9.9</v>
      </c>
      <c r="H382" s="15">
        <v>5</v>
      </c>
      <c r="I382" s="11" t="s">
        <v>6</v>
      </c>
      <c r="J382" s="15">
        <v>2.5</v>
      </c>
      <c r="K382" s="46">
        <v>11.4</v>
      </c>
      <c r="L382" s="30">
        <f t="shared" si="10"/>
        <v>10.9</v>
      </c>
      <c r="M382" s="15">
        <v>1.5</v>
      </c>
      <c r="N382" s="80">
        <f>SUM(L380:L382)/3</f>
        <v>10.846581196581196</v>
      </c>
      <c r="O382" s="68">
        <v>2.5</v>
      </c>
      <c r="P382" s="15"/>
    </row>
    <row r="383" spans="1:16" ht="12.75">
      <c r="A383" s="14"/>
      <c r="B383" s="15"/>
      <c r="C383" s="16"/>
      <c r="D383" s="77"/>
      <c r="E383" s="49"/>
      <c r="F383" s="15"/>
      <c r="G383" s="27"/>
      <c r="H383" s="15"/>
      <c r="I383" s="11" t="s">
        <v>6</v>
      </c>
      <c r="J383" s="15"/>
      <c r="K383" s="46"/>
      <c r="L383" s="30" t="e">
        <f t="shared" si="10"/>
        <v>#DIV/0!</v>
      </c>
      <c r="M383" s="15"/>
      <c r="N383" s="80"/>
      <c r="O383" s="68"/>
      <c r="P383" s="15"/>
    </row>
    <row r="384" spans="1:16" ht="12.75">
      <c r="A384" s="14" t="s">
        <v>105</v>
      </c>
      <c r="B384" s="15" t="s">
        <v>2</v>
      </c>
      <c r="C384" s="16">
        <v>37874</v>
      </c>
      <c r="D384" s="78" t="s">
        <v>46</v>
      </c>
      <c r="E384" s="50" t="s">
        <v>55</v>
      </c>
      <c r="F384" s="15" t="s">
        <v>5</v>
      </c>
      <c r="G384" s="27">
        <v>10.5</v>
      </c>
      <c r="H384" s="15">
        <v>3</v>
      </c>
      <c r="I384" s="11" t="s">
        <v>6</v>
      </c>
      <c r="J384" s="15">
        <v>5</v>
      </c>
      <c r="K384" s="46">
        <v>11.4</v>
      </c>
      <c r="L384" s="30">
        <f>SUM(G384)+H384/(H384+J384)*(K384-G384)</f>
        <v>10.8375</v>
      </c>
      <c r="M384" s="15">
        <v>1.5</v>
      </c>
      <c r="N384" s="80"/>
      <c r="O384" s="68">
        <v>1.2</v>
      </c>
      <c r="P384" s="15"/>
    </row>
    <row r="385" spans="1:16" ht="12.75">
      <c r="A385" s="14" t="s">
        <v>105</v>
      </c>
      <c r="B385" s="15" t="s">
        <v>2</v>
      </c>
      <c r="C385" s="16">
        <v>37874</v>
      </c>
      <c r="D385" s="78" t="s">
        <v>46</v>
      </c>
      <c r="E385" s="50" t="s">
        <v>55</v>
      </c>
      <c r="F385" s="15" t="s">
        <v>5</v>
      </c>
      <c r="G385" s="27">
        <v>10.5</v>
      </c>
      <c r="H385" s="15">
        <v>2</v>
      </c>
      <c r="I385" s="11" t="s">
        <v>6</v>
      </c>
      <c r="J385" s="15">
        <v>5</v>
      </c>
      <c r="K385" s="46">
        <v>11.4</v>
      </c>
      <c r="L385" s="30">
        <f t="shared" si="10"/>
        <v>10.757142857142858</v>
      </c>
      <c r="M385" s="15">
        <v>1.5</v>
      </c>
      <c r="N385" s="80"/>
      <c r="O385" s="68">
        <v>1.2</v>
      </c>
      <c r="P385" s="15"/>
    </row>
    <row r="386" spans="1:16" ht="12.75">
      <c r="A386" s="14" t="s">
        <v>105</v>
      </c>
      <c r="B386" s="15" t="s">
        <v>2</v>
      </c>
      <c r="C386" s="16">
        <v>37874</v>
      </c>
      <c r="D386" s="78" t="s">
        <v>46</v>
      </c>
      <c r="E386" s="50" t="s">
        <v>55</v>
      </c>
      <c r="F386" s="15" t="s">
        <v>5</v>
      </c>
      <c r="G386" s="27">
        <v>10.5</v>
      </c>
      <c r="H386" s="15">
        <v>3</v>
      </c>
      <c r="I386" s="11" t="s">
        <v>6</v>
      </c>
      <c r="J386" s="15">
        <v>2.5</v>
      </c>
      <c r="K386" s="46">
        <v>11</v>
      </c>
      <c r="L386" s="30">
        <f t="shared" si="10"/>
        <v>10.772727272727273</v>
      </c>
      <c r="M386" s="15">
        <v>1.5</v>
      </c>
      <c r="N386" s="80"/>
      <c r="O386" s="68">
        <v>1.2</v>
      </c>
      <c r="P386" s="15"/>
    </row>
    <row r="387" spans="1:16" ht="12.75">
      <c r="A387" s="14" t="s">
        <v>105</v>
      </c>
      <c r="B387" s="15" t="s">
        <v>2</v>
      </c>
      <c r="C387" s="16">
        <v>37874</v>
      </c>
      <c r="D387" s="78" t="s">
        <v>46</v>
      </c>
      <c r="E387" s="50" t="s">
        <v>55</v>
      </c>
      <c r="F387" s="15" t="s">
        <v>5</v>
      </c>
      <c r="G387" s="27">
        <v>9.9</v>
      </c>
      <c r="H387" s="15">
        <v>7</v>
      </c>
      <c r="I387" s="11" t="s">
        <v>6</v>
      </c>
      <c r="J387" s="15">
        <v>5</v>
      </c>
      <c r="K387" s="46">
        <v>11.4</v>
      </c>
      <c r="L387" s="30">
        <f t="shared" si="10"/>
        <v>10.775</v>
      </c>
      <c r="M387" s="15">
        <v>1.5</v>
      </c>
      <c r="N387" s="80"/>
      <c r="O387" s="68">
        <v>1.2</v>
      </c>
      <c r="P387" s="15"/>
    </row>
    <row r="388" spans="1:16" ht="12.75">
      <c r="A388" s="14" t="s">
        <v>105</v>
      </c>
      <c r="B388" s="15" t="s">
        <v>2</v>
      </c>
      <c r="C388" s="16">
        <v>37874</v>
      </c>
      <c r="D388" s="78" t="s">
        <v>46</v>
      </c>
      <c r="E388" s="50" t="s">
        <v>55</v>
      </c>
      <c r="F388" s="15" t="s">
        <v>5</v>
      </c>
      <c r="G388" s="27" t="s">
        <v>23</v>
      </c>
      <c r="H388" s="15"/>
      <c r="I388" s="11" t="s">
        <v>6</v>
      </c>
      <c r="J388" s="15"/>
      <c r="K388" s="46"/>
      <c r="L388" s="30">
        <v>10.8</v>
      </c>
      <c r="M388" s="15">
        <v>1.5</v>
      </c>
      <c r="N388" s="80">
        <f>SUM(L384:L388)/5</f>
        <v>10.788474025974025</v>
      </c>
      <c r="O388" s="68">
        <v>1.2</v>
      </c>
      <c r="P388" s="15"/>
    </row>
    <row r="389" spans="1:16" ht="12.75">
      <c r="A389" s="14"/>
      <c r="B389" s="15"/>
      <c r="C389" s="16"/>
      <c r="D389" s="77"/>
      <c r="E389" s="49"/>
      <c r="F389" s="15"/>
      <c r="G389" s="27"/>
      <c r="H389" s="15"/>
      <c r="I389" s="11" t="s">
        <v>6</v>
      </c>
      <c r="J389" s="15"/>
      <c r="K389" s="46"/>
      <c r="L389" s="30" t="e">
        <f t="shared" si="10"/>
        <v>#DIV/0!</v>
      </c>
      <c r="M389" s="15"/>
      <c r="N389" s="80"/>
      <c r="O389" s="68"/>
      <c r="P389" s="15"/>
    </row>
    <row r="390" spans="1:16" ht="12.75">
      <c r="A390" s="14" t="s">
        <v>105</v>
      </c>
      <c r="B390" s="15" t="s">
        <v>158</v>
      </c>
      <c r="C390" s="16">
        <v>37885</v>
      </c>
      <c r="D390" s="78" t="s">
        <v>229</v>
      </c>
      <c r="E390" s="50" t="s">
        <v>228</v>
      </c>
      <c r="F390" s="15" t="s">
        <v>5</v>
      </c>
      <c r="G390" s="27">
        <v>11</v>
      </c>
      <c r="H390" s="15">
        <v>4</v>
      </c>
      <c r="I390" s="11" t="s">
        <v>6</v>
      </c>
      <c r="J390" s="15">
        <v>2.5</v>
      </c>
      <c r="K390" s="46">
        <v>11.8</v>
      </c>
      <c r="L390" s="30">
        <f>SUM(G390)+H390/(H390+J390)*(K390-G390)</f>
        <v>11.492307692307692</v>
      </c>
      <c r="M390" s="15">
        <v>1.5</v>
      </c>
      <c r="N390" s="79">
        <v>11.5</v>
      </c>
      <c r="O390" s="68">
        <v>2.5</v>
      </c>
      <c r="P390" s="15"/>
    </row>
    <row r="391" spans="1:16" ht="12.75">
      <c r="A391" s="14" t="s">
        <v>105</v>
      </c>
      <c r="B391" s="15" t="s">
        <v>158</v>
      </c>
      <c r="C391" s="16">
        <v>37885</v>
      </c>
      <c r="D391" s="78" t="s">
        <v>229</v>
      </c>
      <c r="E391" s="50" t="s">
        <v>228</v>
      </c>
      <c r="F391" s="15" t="s">
        <v>5</v>
      </c>
      <c r="G391" s="27">
        <v>11</v>
      </c>
      <c r="H391" s="15">
        <v>4</v>
      </c>
      <c r="I391" s="11" t="s">
        <v>6</v>
      </c>
      <c r="J391" s="15">
        <v>1</v>
      </c>
      <c r="K391" s="46">
        <v>11.7</v>
      </c>
      <c r="L391" s="30">
        <f t="shared" si="10"/>
        <v>11.559999999999999</v>
      </c>
      <c r="M391" s="15">
        <v>1.5</v>
      </c>
      <c r="N391" s="80">
        <f>SUM(L390:L391)/2</f>
        <v>11.526153846153846</v>
      </c>
      <c r="O391" s="68">
        <v>2.5</v>
      </c>
      <c r="P391" s="15"/>
    </row>
    <row r="392" spans="1:16" ht="12.75">
      <c r="A392" s="14"/>
      <c r="B392" s="15"/>
      <c r="C392" s="16"/>
      <c r="D392" s="77"/>
      <c r="E392" s="49"/>
      <c r="F392" s="15"/>
      <c r="G392" s="27"/>
      <c r="H392" s="15"/>
      <c r="I392" s="11" t="s">
        <v>6</v>
      </c>
      <c r="J392" s="15"/>
      <c r="K392" s="46"/>
      <c r="L392" s="30" t="e">
        <f t="shared" si="10"/>
        <v>#DIV/0!</v>
      </c>
      <c r="M392" s="15"/>
      <c r="N392" s="80"/>
      <c r="O392" s="68"/>
      <c r="P392" s="15"/>
    </row>
    <row r="393" spans="1:16" ht="12.75">
      <c r="A393" s="14" t="s">
        <v>105</v>
      </c>
      <c r="B393" s="15" t="s">
        <v>158</v>
      </c>
      <c r="C393" s="16">
        <v>37926</v>
      </c>
      <c r="D393" s="78" t="s">
        <v>38</v>
      </c>
      <c r="E393" s="50" t="s">
        <v>39</v>
      </c>
      <c r="F393" s="15" t="s">
        <v>150</v>
      </c>
      <c r="G393" s="27">
        <v>11</v>
      </c>
      <c r="H393" s="15">
        <v>4</v>
      </c>
      <c r="I393" s="11" t="s">
        <v>6</v>
      </c>
      <c r="J393" s="15">
        <v>4</v>
      </c>
      <c r="K393" s="46">
        <v>11.8</v>
      </c>
      <c r="L393" s="30">
        <f>SUM(G393)+H393/(H393+J393)*(K393-G393)</f>
        <v>11.4</v>
      </c>
      <c r="M393" s="15">
        <v>1.5</v>
      </c>
      <c r="N393" s="79">
        <v>11.4</v>
      </c>
      <c r="O393" s="68">
        <v>2.5</v>
      </c>
      <c r="P393" s="15"/>
    </row>
    <row r="394" spans="1:16" ht="12.75">
      <c r="A394" s="14" t="s">
        <v>105</v>
      </c>
      <c r="B394" s="15" t="s">
        <v>158</v>
      </c>
      <c r="C394" s="16">
        <v>37926</v>
      </c>
      <c r="D394" s="78" t="s">
        <v>38</v>
      </c>
      <c r="E394" s="50" t="s">
        <v>39</v>
      </c>
      <c r="F394" s="15" t="s">
        <v>150</v>
      </c>
      <c r="G394" s="27">
        <v>11.4</v>
      </c>
      <c r="H394" s="15">
        <v>1</v>
      </c>
      <c r="I394" s="11" t="s">
        <v>6</v>
      </c>
      <c r="J394" s="15">
        <v>4</v>
      </c>
      <c r="K394" s="46">
        <v>11.8</v>
      </c>
      <c r="L394" s="30">
        <f t="shared" si="10"/>
        <v>11.48</v>
      </c>
      <c r="M394" s="15">
        <v>1.5</v>
      </c>
      <c r="N394" s="80"/>
      <c r="O394" s="68">
        <v>2.5</v>
      </c>
      <c r="P394" s="15"/>
    </row>
    <row r="395" spans="1:16" ht="12.75">
      <c r="A395" s="14" t="s">
        <v>105</v>
      </c>
      <c r="B395" s="15" t="s">
        <v>158</v>
      </c>
      <c r="C395" s="16">
        <v>37926</v>
      </c>
      <c r="D395" s="78" t="s">
        <v>38</v>
      </c>
      <c r="E395" s="50" t="s">
        <v>39</v>
      </c>
      <c r="F395" s="15" t="s">
        <v>150</v>
      </c>
      <c r="G395" s="27">
        <v>11</v>
      </c>
      <c r="H395" s="15">
        <v>5</v>
      </c>
      <c r="I395" s="11" t="s">
        <v>6</v>
      </c>
      <c r="J395" s="15">
        <v>4</v>
      </c>
      <c r="K395" s="46">
        <v>11.8</v>
      </c>
      <c r="L395" s="30">
        <f t="shared" si="10"/>
        <v>11.444444444444445</v>
      </c>
      <c r="M395" s="15">
        <v>1.5</v>
      </c>
      <c r="N395" s="80">
        <f>SUM(L393:L395)/3</f>
        <v>11.441481481481482</v>
      </c>
      <c r="O395" s="68">
        <v>2.5</v>
      </c>
      <c r="P395" s="15"/>
    </row>
    <row r="396" spans="1:16" ht="12.75">
      <c r="A396" s="14"/>
      <c r="B396" s="15"/>
      <c r="C396" s="16"/>
      <c r="D396" s="77"/>
      <c r="E396" s="49"/>
      <c r="F396" s="15"/>
      <c r="G396" s="27"/>
      <c r="H396" s="15"/>
      <c r="I396" s="11" t="s">
        <v>6</v>
      </c>
      <c r="J396" s="15"/>
      <c r="K396" s="46"/>
      <c r="L396" s="30" t="e">
        <f t="shared" si="10"/>
        <v>#DIV/0!</v>
      </c>
      <c r="M396" s="15"/>
      <c r="N396" s="80"/>
      <c r="O396" s="68"/>
      <c r="P396" s="15"/>
    </row>
    <row r="397" spans="1:16" ht="12.75">
      <c r="A397" s="14" t="s">
        <v>105</v>
      </c>
      <c r="B397" s="15" t="s">
        <v>2</v>
      </c>
      <c r="C397" s="16">
        <v>37964</v>
      </c>
      <c r="D397" s="78" t="s">
        <v>48</v>
      </c>
      <c r="E397" s="50" t="s">
        <v>33</v>
      </c>
      <c r="F397" s="15" t="s">
        <v>217</v>
      </c>
      <c r="G397" s="27">
        <v>9.4</v>
      </c>
      <c r="H397" s="15">
        <v>4</v>
      </c>
      <c r="I397" s="11" t="s">
        <v>6</v>
      </c>
      <c r="J397" s="15">
        <v>8</v>
      </c>
      <c r="K397" s="46">
        <v>10.5</v>
      </c>
      <c r="L397" s="30">
        <f>SUM(G397)+H397/(H397+J397)*(K397-G397)</f>
        <v>9.766666666666667</v>
      </c>
      <c r="M397" s="15">
        <v>2</v>
      </c>
      <c r="N397" s="80"/>
      <c r="O397" s="68">
        <v>1.2</v>
      </c>
      <c r="P397" s="15"/>
    </row>
    <row r="398" spans="1:16" ht="12.75">
      <c r="A398" s="14" t="s">
        <v>105</v>
      </c>
      <c r="B398" s="15" t="s">
        <v>2</v>
      </c>
      <c r="C398" s="16">
        <v>37964</v>
      </c>
      <c r="D398" s="78" t="s">
        <v>48</v>
      </c>
      <c r="E398" s="50" t="s">
        <v>33</v>
      </c>
      <c r="F398" s="15" t="s">
        <v>217</v>
      </c>
      <c r="G398" s="27">
        <v>9.4</v>
      </c>
      <c r="H398" s="15">
        <v>5</v>
      </c>
      <c r="I398" s="11" t="s">
        <v>6</v>
      </c>
      <c r="J398" s="15">
        <v>0.2</v>
      </c>
      <c r="K398" s="46">
        <v>9.9</v>
      </c>
      <c r="L398" s="30">
        <f t="shared" si="10"/>
        <v>9.88076923076923</v>
      </c>
      <c r="M398" s="15">
        <v>2</v>
      </c>
      <c r="N398" s="80"/>
      <c r="O398" s="68">
        <v>1.2</v>
      </c>
      <c r="P398" s="15"/>
    </row>
    <row r="399" spans="1:16" ht="12.75">
      <c r="A399" s="14" t="s">
        <v>105</v>
      </c>
      <c r="B399" s="15" t="s">
        <v>2</v>
      </c>
      <c r="C399" s="16">
        <v>37964</v>
      </c>
      <c r="D399" s="78" t="s">
        <v>48</v>
      </c>
      <c r="E399" s="50" t="s">
        <v>33</v>
      </c>
      <c r="F399" s="15" t="s">
        <v>217</v>
      </c>
      <c r="G399" s="27">
        <v>9.4</v>
      </c>
      <c r="H399" s="15">
        <v>5</v>
      </c>
      <c r="I399" s="11" t="s">
        <v>6</v>
      </c>
      <c r="J399" s="15">
        <v>1</v>
      </c>
      <c r="K399" s="46">
        <v>9.9</v>
      </c>
      <c r="L399" s="30">
        <f t="shared" si="10"/>
        <v>9.816666666666666</v>
      </c>
      <c r="M399" s="15">
        <v>2</v>
      </c>
      <c r="N399" s="79">
        <v>9.8</v>
      </c>
      <c r="O399" s="68">
        <v>1.2</v>
      </c>
      <c r="P399" s="15"/>
    </row>
    <row r="400" spans="1:16" ht="12.75">
      <c r="A400" s="14" t="s">
        <v>105</v>
      </c>
      <c r="B400" s="15" t="s">
        <v>2</v>
      </c>
      <c r="C400" s="16">
        <v>37964</v>
      </c>
      <c r="D400" s="78" t="s">
        <v>48</v>
      </c>
      <c r="E400" s="50" t="s">
        <v>33</v>
      </c>
      <c r="F400" s="15" t="s">
        <v>217</v>
      </c>
      <c r="G400" s="27">
        <v>9.4</v>
      </c>
      <c r="H400" s="15">
        <v>4</v>
      </c>
      <c r="I400" s="11" t="s">
        <v>6</v>
      </c>
      <c r="J400" s="15">
        <v>0.5</v>
      </c>
      <c r="K400" s="46">
        <v>9.9</v>
      </c>
      <c r="L400" s="30">
        <f t="shared" si="10"/>
        <v>9.844444444444445</v>
      </c>
      <c r="M400" s="15">
        <v>2</v>
      </c>
      <c r="N400" s="80">
        <f>SUM(L397:L400)/4</f>
        <v>9.827136752136752</v>
      </c>
      <c r="O400" s="68">
        <v>1.2</v>
      </c>
      <c r="P400" s="15"/>
    </row>
    <row r="401" spans="1:16" ht="12.75">
      <c r="A401" s="14"/>
      <c r="B401" s="15"/>
      <c r="C401" s="16"/>
      <c r="D401" s="77"/>
      <c r="E401" s="49"/>
      <c r="F401" s="15"/>
      <c r="G401" s="27"/>
      <c r="H401" s="15"/>
      <c r="I401" s="11" t="s">
        <v>6</v>
      </c>
      <c r="J401" s="15"/>
      <c r="K401" s="46"/>
      <c r="L401" s="30" t="e">
        <f t="shared" si="10"/>
        <v>#DIV/0!</v>
      </c>
      <c r="M401" s="15"/>
      <c r="N401" s="80"/>
      <c r="O401" s="68"/>
      <c r="P401" s="15"/>
    </row>
    <row r="402" spans="1:16" ht="12.75">
      <c r="A402" s="14" t="s">
        <v>105</v>
      </c>
      <c r="B402" s="15" t="s">
        <v>2</v>
      </c>
      <c r="C402" s="16">
        <v>37968</v>
      </c>
      <c r="D402" s="78" t="s">
        <v>63</v>
      </c>
      <c r="E402" s="50" t="s">
        <v>64</v>
      </c>
      <c r="F402" s="15" t="s">
        <v>217</v>
      </c>
      <c r="G402" s="27">
        <v>9.4</v>
      </c>
      <c r="H402" s="15">
        <v>3</v>
      </c>
      <c r="I402" s="11" t="s">
        <v>6</v>
      </c>
      <c r="J402" s="15">
        <v>1.5</v>
      </c>
      <c r="K402" s="46">
        <v>9.9</v>
      </c>
      <c r="L402" s="30">
        <f>SUM(G402)+H402/(H402+J402)*(K402-G402)</f>
        <v>9.733333333333334</v>
      </c>
      <c r="M402" s="15">
        <v>2</v>
      </c>
      <c r="N402" s="79">
        <v>9.7</v>
      </c>
      <c r="O402" s="68" t="s">
        <v>230</v>
      </c>
      <c r="P402" s="15"/>
    </row>
    <row r="403" spans="1:16" ht="12.75">
      <c r="A403" s="14"/>
      <c r="B403" s="15"/>
      <c r="C403" s="16"/>
      <c r="D403" s="77"/>
      <c r="E403" s="49"/>
      <c r="F403" s="15"/>
      <c r="G403" s="27"/>
      <c r="H403" s="15"/>
      <c r="I403" s="11" t="s">
        <v>6</v>
      </c>
      <c r="J403" s="15"/>
      <c r="K403" s="46"/>
      <c r="L403" s="30" t="e">
        <f t="shared" si="10"/>
        <v>#DIV/0!</v>
      </c>
      <c r="M403" s="15"/>
      <c r="N403" s="80"/>
      <c r="O403" s="68"/>
      <c r="P403" s="15"/>
    </row>
    <row r="404" spans="1:16" ht="12.75">
      <c r="A404" s="14" t="s">
        <v>105</v>
      </c>
      <c r="B404" s="15" t="s">
        <v>2</v>
      </c>
      <c r="C404" s="16">
        <v>37979</v>
      </c>
      <c r="D404" s="78" t="s">
        <v>183</v>
      </c>
      <c r="E404" s="50" t="s">
        <v>231</v>
      </c>
      <c r="F404" s="15" t="s">
        <v>217</v>
      </c>
      <c r="G404" s="27">
        <v>9.4</v>
      </c>
      <c r="H404" s="15">
        <v>5</v>
      </c>
      <c r="I404" s="11" t="s">
        <v>6</v>
      </c>
      <c r="J404" s="15">
        <v>4</v>
      </c>
      <c r="K404" s="46">
        <v>9.9</v>
      </c>
      <c r="L404" s="30">
        <f>SUM(G404)+H404/(H404+J404)*(K404-G404)</f>
        <v>9.677777777777779</v>
      </c>
      <c r="M404" s="15">
        <v>2</v>
      </c>
      <c r="N404" s="79">
        <v>9.7</v>
      </c>
      <c r="O404" s="68">
        <v>1.5</v>
      </c>
      <c r="P404" s="15"/>
    </row>
    <row r="405" spans="1:16" ht="12.75">
      <c r="A405" s="14" t="s">
        <v>105</v>
      </c>
      <c r="B405" s="15" t="s">
        <v>2</v>
      </c>
      <c r="C405" s="16">
        <v>37979</v>
      </c>
      <c r="D405" s="78" t="s">
        <v>183</v>
      </c>
      <c r="E405" s="50" t="s">
        <v>231</v>
      </c>
      <c r="F405" s="15" t="s">
        <v>217</v>
      </c>
      <c r="G405" s="27" t="s">
        <v>23</v>
      </c>
      <c r="H405" s="15"/>
      <c r="I405" s="11" t="s">
        <v>6</v>
      </c>
      <c r="J405" s="15"/>
      <c r="K405" s="46"/>
      <c r="L405" s="30">
        <v>9.7</v>
      </c>
      <c r="M405" s="15">
        <v>2</v>
      </c>
      <c r="N405" s="80">
        <f>SUM(L404:L405)/2</f>
        <v>9.68888888888889</v>
      </c>
      <c r="O405" s="68">
        <v>1.5</v>
      </c>
      <c r="P405" s="15"/>
    </row>
    <row r="406" spans="1:16" ht="12.75">
      <c r="A406" s="14"/>
      <c r="B406" s="15"/>
      <c r="C406" s="16"/>
      <c r="D406" s="77"/>
      <c r="E406" s="49"/>
      <c r="F406" s="15"/>
      <c r="G406" s="27"/>
      <c r="H406" s="15"/>
      <c r="I406" s="11" t="s">
        <v>6</v>
      </c>
      <c r="J406" s="15"/>
      <c r="K406" s="46"/>
      <c r="L406" s="30" t="e">
        <f t="shared" si="10"/>
        <v>#DIV/0!</v>
      </c>
      <c r="M406" s="15"/>
      <c r="N406" s="80"/>
      <c r="O406" s="68"/>
      <c r="P406" s="15"/>
    </row>
    <row r="407" spans="1:16" ht="12.75">
      <c r="A407" s="14" t="s">
        <v>105</v>
      </c>
      <c r="B407" s="15" t="s">
        <v>2</v>
      </c>
      <c r="C407" s="16">
        <v>37987</v>
      </c>
      <c r="D407" s="77" t="s">
        <v>232</v>
      </c>
      <c r="E407" s="50" t="s">
        <v>154</v>
      </c>
      <c r="F407" s="15" t="s">
        <v>217</v>
      </c>
      <c r="G407" s="27">
        <v>8.8</v>
      </c>
      <c r="H407" s="15">
        <v>5</v>
      </c>
      <c r="I407" s="11" t="s">
        <v>6</v>
      </c>
      <c r="J407" s="15">
        <v>2</v>
      </c>
      <c r="K407" s="46">
        <v>9.4</v>
      </c>
      <c r="L407" s="30">
        <f>SUM(G407)+H407/(H407+J407)*(K407-G407)</f>
        <v>9.22857142857143</v>
      </c>
      <c r="M407" s="15">
        <v>1.5</v>
      </c>
      <c r="N407" s="79">
        <v>9.2</v>
      </c>
      <c r="O407" s="68">
        <v>1.5</v>
      </c>
      <c r="P407" s="15"/>
    </row>
    <row r="408" spans="1:16" ht="12.75">
      <c r="A408" s="14"/>
      <c r="B408" s="15"/>
      <c r="C408" s="16"/>
      <c r="D408" s="77"/>
      <c r="E408" s="50"/>
      <c r="F408" s="15"/>
      <c r="G408" s="27"/>
      <c r="H408" s="15"/>
      <c r="I408" s="11" t="s">
        <v>6</v>
      </c>
      <c r="J408" s="15"/>
      <c r="K408" s="46"/>
      <c r="L408" s="30" t="e">
        <f aca="true" t="shared" si="11" ref="L408:L436">SUM(G408)+H408/(H408+J408)*(K408-G408)</f>
        <v>#DIV/0!</v>
      </c>
      <c r="M408" s="15"/>
      <c r="N408" s="79"/>
      <c r="O408" s="68"/>
      <c r="P408" s="15"/>
    </row>
    <row r="409" spans="1:16" ht="12.75">
      <c r="A409" s="14" t="s">
        <v>105</v>
      </c>
      <c r="B409" s="15" t="s">
        <v>2</v>
      </c>
      <c r="C409" s="16">
        <v>37988</v>
      </c>
      <c r="D409" s="77" t="s">
        <v>233</v>
      </c>
      <c r="E409" s="50" t="s">
        <v>175</v>
      </c>
      <c r="F409" s="15" t="s">
        <v>15</v>
      </c>
      <c r="G409" s="27">
        <v>8.8</v>
      </c>
      <c r="H409" s="15">
        <v>4</v>
      </c>
      <c r="I409" s="11" t="s">
        <v>6</v>
      </c>
      <c r="J409" s="15">
        <v>2</v>
      </c>
      <c r="K409" s="46">
        <v>9.4</v>
      </c>
      <c r="L409" s="30">
        <f>SUM(G409)+H409/(H409+J409)*(K409-G409)</f>
        <v>9.200000000000001</v>
      </c>
      <c r="M409" s="15">
        <v>2</v>
      </c>
      <c r="N409" s="79">
        <v>9.2</v>
      </c>
      <c r="O409" s="68" t="s">
        <v>193</v>
      </c>
      <c r="P409" s="15" t="s">
        <v>234</v>
      </c>
    </row>
    <row r="410" spans="1:16" ht="12.75">
      <c r="A410" s="14"/>
      <c r="B410" s="15"/>
      <c r="C410" s="16"/>
      <c r="D410" s="77"/>
      <c r="E410" s="50"/>
      <c r="F410" s="15"/>
      <c r="G410" s="27"/>
      <c r="H410" s="15"/>
      <c r="I410" s="11" t="s">
        <v>6</v>
      </c>
      <c r="J410" s="15"/>
      <c r="K410" s="46"/>
      <c r="L410" s="30" t="e">
        <f t="shared" si="11"/>
        <v>#DIV/0!</v>
      </c>
      <c r="M410" s="15"/>
      <c r="N410" s="79"/>
      <c r="O410" s="68"/>
      <c r="P410" s="15"/>
    </row>
    <row r="411" spans="1:16" ht="12.75">
      <c r="A411" s="14" t="s">
        <v>105</v>
      </c>
      <c r="B411" s="15" t="s">
        <v>2</v>
      </c>
      <c r="C411" s="16">
        <v>37996</v>
      </c>
      <c r="D411" s="78" t="s">
        <v>110</v>
      </c>
      <c r="E411" s="50" t="s">
        <v>111</v>
      </c>
      <c r="F411" s="15" t="s">
        <v>15</v>
      </c>
      <c r="G411" s="27" t="s">
        <v>23</v>
      </c>
      <c r="H411" s="15"/>
      <c r="I411" s="11" t="s">
        <v>6</v>
      </c>
      <c r="J411" s="15"/>
      <c r="K411" s="46"/>
      <c r="L411" s="30" t="s">
        <v>235</v>
      </c>
      <c r="M411" s="15"/>
      <c r="N411" s="79"/>
      <c r="O411" s="68" t="s">
        <v>239</v>
      </c>
      <c r="P411" s="15" t="s">
        <v>236</v>
      </c>
    </row>
    <row r="412" spans="1:16" ht="12.75">
      <c r="A412" s="14"/>
      <c r="B412" s="15"/>
      <c r="C412" s="16"/>
      <c r="D412" s="77"/>
      <c r="E412" s="50"/>
      <c r="F412" s="15"/>
      <c r="G412" s="27"/>
      <c r="H412" s="15"/>
      <c r="I412" s="11" t="s">
        <v>6</v>
      </c>
      <c r="J412" s="15"/>
      <c r="K412" s="46"/>
      <c r="L412" s="30" t="e">
        <f t="shared" si="11"/>
        <v>#DIV/0!</v>
      </c>
      <c r="M412" s="15"/>
      <c r="N412" s="79"/>
      <c r="O412" s="68"/>
      <c r="P412" s="15"/>
    </row>
    <row r="413" spans="1:16" ht="12.75">
      <c r="A413" s="14"/>
      <c r="B413" s="15"/>
      <c r="C413" s="16"/>
      <c r="D413" s="77"/>
      <c r="E413" s="50"/>
      <c r="F413" s="15"/>
      <c r="G413" s="27"/>
      <c r="H413" s="15"/>
      <c r="I413" s="11" t="s">
        <v>6</v>
      </c>
      <c r="J413" s="15"/>
      <c r="K413" s="46"/>
      <c r="L413" s="30" t="e">
        <f t="shared" si="11"/>
        <v>#DIV/0!</v>
      </c>
      <c r="M413" s="15"/>
      <c r="N413" s="79"/>
      <c r="O413" s="68"/>
      <c r="P413" s="15"/>
    </row>
    <row r="414" spans="1:16" ht="12.75">
      <c r="A414" s="14"/>
      <c r="B414" s="15"/>
      <c r="C414" s="16"/>
      <c r="D414" s="77"/>
      <c r="E414" s="50"/>
      <c r="F414" s="15"/>
      <c r="G414" s="27"/>
      <c r="H414" s="15"/>
      <c r="I414" s="11" t="s">
        <v>6</v>
      </c>
      <c r="J414" s="15"/>
      <c r="K414" s="46"/>
      <c r="L414" s="30" t="e">
        <f t="shared" si="11"/>
        <v>#DIV/0!</v>
      </c>
      <c r="M414" s="15"/>
      <c r="N414" s="79"/>
      <c r="O414" s="68"/>
      <c r="P414" s="15"/>
    </row>
    <row r="415" spans="1:16" ht="12.75">
      <c r="A415" s="14"/>
      <c r="B415" s="15"/>
      <c r="C415" s="16"/>
      <c r="D415" s="77"/>
      <c r="E415" s="50"/>
      <c r="F415" s="15"/>
      <c r="G415" s="27"/>
      <c r="H415" s="15"/>
      <c r="I415" s="11" t="s">
        <v>6</v>
      </c>
      <c r="J415" s="15"/>
      <c r="K415" s="46"/>
      <c r="L415" s="30" t="e">
        <f t="shared" si="11"/>
        <v>#DIV/0!</v>
      </c>
      <c r="M415" s="15"/>
      <c r="N415" s="79"/>
      <c r="O415" s="68"/>
      <c r="P415" s="15"/>
    </row>
    <row r="416" spans="1:16" ht="12.75">
      <c r="A416" s="14"/>
      <c r="B416" s="15"/>
      <c r="C416" s="16"/>
      <c r="D416" s="77"/>
      <c r="E416" s="50"/>
      <c r="F416" s="15"/>
      <c r="G416" s="27"/>
      <c r="H416" s="15"/>
      <c r="I416" s="11" t="s">
        <v>6</v>
      </c>
      <c r="J416" s="15"/>
      <c r="K416" s="46"/>
      <c r="L416" s="30" t="e">
        <f t="shared" si="11"/>
        <v>#DIV/0!</v>
      </c>
      <c r="M416" s="15"/>
      <c r="N416" s="79"/>
      <c r="O416" s="68"/>
      <c r="P416" s="15"/>
    </row>
    <row r="417" spans="1:16" ht="12.75">
      <c r="A417" s="14"/>
      <c r="B417" s="15"/>
      <c r="C417" s="16"/>
      <c r="D417" s="77"/>
      <c r="E417" s="50"/>
      <c r="F417" s="15"/>
      <c r="G417" s="27"/>
      <c r="H417" s="15"/>
      <c r="I417" s="11" t="s">
        <v>6</v>
      </c>
      <c r="J417" s="15"/>
      <c r="K417" s="46"/>
      <c r="L417" s="30" t="e">
        <f t="shared" si="11"/>
        <v>#DIV/0!</v>
      </c>
      <c r="M417" s="15"/>
      <c r="N417" s="79"/>
      <c r="O417" s="68"/>
      <c r="P417" s="15"/>
    </row>
    <row r="418" spans="1:16" ht="12.75">
      <c r="A418" s="14"/>
      <c r="B418" s="15"/>
      <c r="C418" s="16"/>
      <c r="D418" s="77"/>
      <c r="E418" s="50"/>
      <c r="F418" s="15"/>
      <c r="G418" s="27"/>
      <c r="H418" s="15"/>
      <c r="I418" s="11" t="s">
        <v>6</v>
      </c>
      <c r="J418" s="15"/>
      <c r="K418" s="46"/>
      <c r="L418" s="30" t="e">
        <f t="shared" si="11"/>
        <v>#DIV/0!</v>
      </c>
      <c r="M418" s="15"/>
      <c r="N418" s="79"/>
      <c r="O418" s="68"/>
      <c r="P418" s="15"/>
    </row>
    <row r="419" spans="1:16" ht="12.75">
      <c r="A419" s="14"/>
      <c r="B419" s="15"/>
      <c r="C419" s="16"/>
      <c r="D419" s="77"/>
      <c r="E419" s="50"/>
      <c r="F419" s="15"/>
      <c r="G419" s="27"/>
      <c r="H419" s="15"/>
      <c r="I419" s="11" t="s">
        <v>6</v>
      </c>
      <c r="J419" s="15"/>
      <c r="K419" s="46"/>
      <c r="L419" s="30" t="e">
        <f t="shared" si="11"/>
        <v>#DIV/0!</v>
      </c>
      <c r="M419" s="15"/>
      <c r="N419" s="79"/>
      <c r="O419" s="68"/>
      <c r="P419" s="15"/>
    </row>
    <row r="420" spans="1:16" ht="12.75">
      <c r="A420" s="14"/>
      <c r="B420" s="15"/>
      <c r="C420" s="16"/>
      <c r="D420" s="77"/>
      <c r="E420" s="50"/>
      <c r="F420" s="15"/>
      <c r="G420" s="27"/>
      <c r="H420" s="15"/>
      <c r="I420" s="11" t="s">
        <v>6</v>
      </c>
      <c r="J420" s="15"/>
      <c r="K420" s="46"/>
      <c r="L420" s="30" t="e">
        <f t="shared" si="11"/>
        <v>#DIV/0!</v>
      </c>
      <c r="M420" s="15"/>
      <c r="N420" s="79"/>
      <c r="O420" s="68"/>
      <c r="P420" s="15"/>
    </row>
    <row r="421" spans="1:16" ht="12.75">
      <c r="A421" s="14"/>
      <c r="B421" s="15"/>
      <c r="C421" s="16"/>
      <c r="D421" s="77"/>
      <c r="E421" s="50"/>
      <c r="F421" s="15"/>
      <c r="G421" s="27"/>
      <c r="H421" s="15"/>
      <c r="I421" s="11" t="s">
        <v>6</v>
      </c>
      <c r="J421" s="15"/>
      <c r="K421" s="46"/>
      <c r="L421" s="30" t="e">
        <f t="shared" si="11"/>
        <v>#DIV/0!</v>
      </c>
      <c r="M421" s="15"/>
      <c r="N421" s="79"/>
      <c r="O421" s="68"/>
      <c r="P421" s="15"/>
    </row>
    <row r="422" spans="1:16" ht="12.75">
      <c r="A422" s="14"/>
      <c r="B422" s="15"/>
      <c r="C422" s="16"/>
      <c r="D422" s="77"/>
      <c r="E422" s="50"/>
      <c r="F422" s="15"/>
      <c r="G422" s="27"/>
      <c r="H422" s="15"/>
      <c r="I422" s="11" t="s">
        <v>6</v>
      </c>
      <c r="J422" s="15"/>
      <c r="K422" s="46"/>
      <c r="L422" s="30" t="e">
        <f t="shared" si="11"/>
        <v>#DIV/0!</v>
      </c>
      <c r="M422" s="15"/>
      <c r="N422" s="79"/>
      <c r="O422" s="68"/>
      <c r="P422" s="15"/>
    </row>
    <row r="423" spans="1:16" ht="12.75">
      <c r="A423" s="14"/>
      <c r="B423" s="15"/>
      <c r="C423" s="16"/>
      <c r="D423" s="77"/>
      <c r="E423" s="50"/>
      <c r="F423" s="15"/>
      <c r="G423" s="27"/>
      <c r="H423" s="15"/>
      <c r="I423" s="11" t="s">
        <v>6</v>
      </c>
      <c r="J423" s="15"/>
      <c r="K423" s="46"/>
      <c r="L423" s="30" t="e">
        <f t="shared" si="11"/>
        <v>#DIV/0!</v>
      </c>
      <c r="M423" s="15"/>
      <c r="N423" s="79"/>
      <c r="O423" s="68"/>
      <c r="P423" s="15"/>
    </row>
    <row r="424" spans="1:16" ht="12.75">
      <c r="A424" s="14"/>
      <c r="B424" s="15"/>
      <c r="C424" s="16"/>
      <c r="D424" s="77"/>
      <c r="E424" s="50"/>
      <c r="F424" s="15"/>
      <c r="G424" s="27"/>
      <c r="H424" s="15"/>
      <c r="I424" s="11" t="s">
        <v>6</v>
      </c>
      <c r="J424" s="15"/>
      <c r="K424" s="46"/>
      <c r="L424" s="30" t="e">
        <f t="shared" si="11"/>
        <v>#DIV/0!</v>
      </c>
      <c r="M424" s="15"/>
      <c r="N424" s="79"/>
      <c r="O424" s="68"/>
      <c r="P424" s="15"/>
    </row>
    <row r="425" spans="1:16" ht="12.75">
      <c r="A425" s="14"/>
      <c r="B425" s="15"/>
      <c r="C425" s="16"/>
      <c r="D425" s="77"/>
      <c r="E425" s="50"/>
      <c r="F425" s="15"/>
      <c r="G425" s="27"/>
      <c r="H425" s="15"/>
      <c r="I425" s="11" t="s">
        <v>6</v>
      </c>
      <c r="J425" s="15"/>
      <c r="K425" s="46"/>
      <c r="L425" s="30" t="e">
        <f t="shared" si="11"/>
        <v>#DIV/0!</v>
      </c>
      <c r="M425" s="15"/>
      <c r="N425" s="79"/>
      <c r="O425" s="68"/>
      <c r="P425" s="15"/>
    </row>
    <row r="426" spans="1:16" ht="12.75">
      <c r="A426" s="14"/>
      <c r="B426" s="15"/>
      <c r="C426" s="16"/>
      <c r="D426" s="77"/>
      <c r="E426" s="50"/>
      <c r="F426" s="15"/>
      <c r="G426" s="27"/>
      <c r="H426" s="15"/>
      <c r="I426" s="11" t="s">
        <v>6</v>
      </c>
      <c r="J426" s="15"/>
      <c r="K426" s="46"/>
      <c r="L426" s="30" t="e">
        <f t="shared" si="11"/>
        <v>#DIV/0!</v>
      </c>
      <c r="M426" s="15"/>
      <c r="N426" s="79"/>
      <c r="O426" s="68"/>
      <c r="P426" s="15"/>
    </row>
    <row r="427" spans="1:16" ht="12.75">
      <c r="A427" s="14"/>
      <c r="B427" s="15"/>
      <c r="C427" s="16"/>
      <c r="D427" s="77"/>
      <c r="E427" s="50"/>
      <c r="F427" s="15"/>
      <c r="G427" s="27"/>
      <c r="H427" s="15"/>
      <c r="I427" s="11" t="s">
        <v>6</v>
      </c>
      <c r="J427" s="15"/>
      <c r="K427" s="46"/>
      <c r="L427" s="30" t="e">
        <f t="shared" si="11"/>
        <v>#DIV/0!</v>
      </c>
      <c r="M427" s="15"/>
      <c r="N427" s="79"/>
      <c r="O427" s="68"/>
      <c r="P427" s="15"/>
    </row>
    <row r="428" spans="1:16" ht="12.75">
      <c r="A428" s="14"/>
      <c r="B428" s="15"/>
      <c r="C428" s="16"/>
      <c r="D428" s="77"/>
      <c r="E428" s="50"/>
      <c r="F428" s="15"/>
      <c r="G428" s="27"/>
      <c r="H428" s="15"/>
      <c r="I428" s="11" t="s">
        <v>6</v>
      </c>
      <c r="J428" s="15"/>
      <c r="K428" s="46"/>
      <c r="L428" s="30" t="e">
        <f t="shared" si="11"/>
        <v>#DIV/0!</v>
      </c>
      <c r="M428" s="15"/>
      <c r="N428" s="79"/>
      <c r="O428" s="68"/>
      <c r="P428" s="15"/>
    </row>
    <row r="429" spans="1:16" ht="12.75">
      <c r="A429" s="14"/>
      <c r="B429" s="15"/>
      <c r="C429" s="16"/>
      <c r="D429" s="77"/>
      <c r="E429" s="50"/>
      <c r="F429" s="15"/>
      <c r="G429" s="27"/>
      <c r="H429" s="15"/>
      <c r="I429" s="11" t="s">
        <v>6</v>
      </c>
      <c r="J429" s="15"/>
      <c r="K429" s="46"/>
      <c r="L429" s="30" t="e">
        <f t="shared" si="11"/>
        <v>#DIV/0!</v>
      </c>
      <c r="M429" s="15"/>
      <c r="N429" s="79"/>
      <c r="O429" s="68"/>
      <c r="P429" s="15"/>
    </row>
    <row r="430" spans="1:16" ht="12.75">
      <c r="A430" s="14"/>
      <c r="B430" s="15"/>
      <c r="C430" s="16"/>
      <c r="D430" s="77"/>
      <c r="E430" s="50"/>
      <c r="F430" s="15"/>
      <c r="G430" s="27"/>
      <c r="H430" s="15"/>
      <c r="I430" s="11" t="s">
        <v>6</v>
      </c>
      <c r="J430" s="15"/>
      <c r="K430" s="46"/>
      <c r="L430" s="30" t="e">
        <f t="shared" si="11"/>
        <v>#DIV/0!</v>
      </c>
      <c r="M430" s="15"/>
      <c r="N430" s="79"/>
      <c r="O430" s="68"/>
      <c r="P430" s="15"/>
    </row>
    <row r="431" spans="1:16" ht="12.75">
      <c r="A431" s="14"/>
      <c r="B431" s="15"/>
      <c r="C431" s="16"/>
      <c r="D431" s="77"/>
      <c r="E431" s="50"/>
      <c r="F431" s="15"/>
      <c r="G431" s="27"/>
      <c r="H431" s="15"/>
      <c r="I431" s="11" t="s">
        <v>6</v>
      </c>
      <c r="J431" s="15"/>
      <c r="K431" s="46"/>
      <c r="L431" s="30" t="e">
        <f t="shared" si="11"/>
        <v>#DIV/0!</v>
      </c>
      <c r="M431" s="15"/>
      <c r="N431" s="79"/>
      <c r="O431" s="68"/>
      <c r="P431" s="15"/>
    </row>
    <row r="432" spans="1:16" ht="12.75">
      <c r="A432" s="14"/>
      <c r="B432" s="15"/>
      <c r="C432" s="16"/>
      <c r="D432" s="77"/>
      <c r="E432" s="50"/>
      <c r="F432" s="15"/>
      <c r="G432" s="27"/>
      <c r="H432" s="15"/>
      <c r="I432" s="11" t="s">
        <v>6</v>
      </c>
      <c r="J432" s="15"/>
      <c r="K432" s="46"/>
      <c r="L432" s="30" t="e">
        <f t="shared" si="11"/>
        <v>#DIV/0!</v>
      </c>
      <c r="M432" s="15"/>
      <c r="N432" s="79"/>
      <c r="O432" s="68"/>
      <c r="P432" s="15"/>
    </row>
    <row r="433" spans="1:16" ht="12.75">
      <c r="A433" s="14"/>
      <c r="B433" s="15"/>
      <c r="C433" s="16"/>
      <c r="D433" s="77"/>
      <c r="E433" s="50"/>
      <c r="F433" s="15"/>
      <c r="G433" s="27"/>
      <c r="H433" s="15"/>
      <c r="I433" s="11" t="s">
        <v>6</v>
      </c>
      <c r="J433" s="15"/>
      <c r="K433" s="46"/>
      <c r="L433" s="30" t="e">
        <f t="shared" si="11"/>
        <v>#DIV/0!</v>
      </c>
      <c r="M433" s="15"/>
      <c r="N433" s="79"/>
      <c r="O433" s="68"/>
      <c r="P433" s="15"/>
    </row>
    <row r="434" spans="1:16" ht="12.75">
      <c r="A434" s="14"/>
      <c r="B434" s="15"/>
      <c r="C434" s="16"/>
      <c r="D434" s="77"/>
      <c r="E434" s="50"/>
      <c r="F434" s="15"/>
      <c r="G434" s="27"/>
      <c r="H434" s="15"/>
      <c r="I434" s="11" t="s">
        <v>6</v>
      </c>
      <c r="J434" s="15"/>
      <c r="K434" s="46"/>
      <c r="L434" s="30" t="e">
        <f t="shared" si="11"/>
        <v>#DIV/0!</v>
      </c>
      <c r="M434" s="15"/>
      <c r="N434" s="79"/>
      <c r="O434" s="68"/>
      <c r="P434" s="15"/>
    </row>
    <row r="435" spans="1:16" ht="12.75">
      <c r="A435" s="14"/>
      <c r="B435" s="15"/>
      <c r="C435" s="16"/>
      <c r="D435" s="77"/>
      <c r="E435" s="50"/>
      <c r="F435" s="15"/>
      <c r="G435" s="27"/>
      <c r="H435" s="15"/>
      <c r="I435" s="11" t="s">
        <v>6</v>
      </c>
      <c r="J435" s="15"/>
      <c r="K435" s="46"/>
      <c r="L435" s="30" t="e">
        <f t="shared" si="11"/>
        <v>#DIV/0!</v>
      </c>
      <c r="M435" s="15"/>
      <c r="N435" s="79"/>
      <c r="O435" s="68"/>
      <c r="P435" s="15"/>
    </row>
    <row r="436" spans="1:16" ht="12.75">
      <c r="A436" s="14"/>
      <c r="B436" s="15"/>
      <c r="C436" s="16"/>
      <c r="D436" s="77"/>
      <c r="E436" s="50"/>
      <c r="F436" s="15"/>
      <c r="G436" s="27"/>
      <c r="H436" s="15"/>
      <c r="I436" s="11" t="s">
        <v>6</v>
      </c>
      <c r="J436" s="15"/>
      <c r="K436" s="46"/>
      <c r="L436" s="30" t="e">
        <f t="shared" si="11"/>
        <v>#DIV/0!</v>
      </c>
      <c r="M436" s="15"/>
      <c r="N436" s="79"/>
      <c r="O436" s="68"/>
      <c r="P436" s="15"/>
    </row>
    <row r="437" spans="1:16" ht="12.75">
      <c r="A437" s="14"/>
      <c r="B437" s="15"/>
      <c r="C437" s="16"/>
      <c r="D437" s="77"/>
      <c r="E437" s="49"/>
      <c r="F437" s="15"/>
      <c r="G437" s="27"/>
      <c r="H437" s="15"/>
      <c r="I437" s="11" t="s">
        <v>6</v>
      </c>
      <c r="J437" s="15"/>
      <c r="K437" s="46"/>
      <c r="L437" s="30" t="e">
        <f>SUM(G437)+H437/(H437+J437)*(K437-G437)</f>
        <v>#DIV/0!</v>
      </c>
      <c r="M437" s="15"/>
      <c r="N437" s="80"/>
      <c r="O437" s="68"/>
      <c r="P437" s="15"/>
    </row>
    <row r="438" spans="1:16" ht="12.75">
      <c r="A438" s="14"/>
      <c r="B438" s="15"/>
      <c r="C438" s="16"/>
      <c r="D438" s="15"/>
      <c r="E438" s="15"/>
      <c r="F438" s="15"/>
      <c r="G438" s="27"/>
      <c r="H438" s="15"/>
      <c r="I438" s="11" t="s">
        <v>6</v>
      </c>
      <c r="J438" s="15"/>
      <c r="K438" s="46"/>
      <c r="L438" s="30" t="e">
        <f>SUM(G438)+H438/(H438+J438)*(K438-G438)</f>
        <v>#DIV/0!</v>
      </c>
      <c r="M438" s="15"/>
      <c r="N438" s="32"/>
      <c r="O438" s="67"/>
      <c r="P438" s="15"/>
    </row>
    <row r="440" spans="1:15" s="33" customFormat="1" ht="12.75">
      <c r="A440" s="39" t="s">
        <v>122</v>
      </c>
      <c r="K440" s="47"/>
      <c r="N440" s="6"/>
      <c r="O440" s="69"/>
    </row>
    <row r="441" spans="11:15" s="33" customFormat="1" ht="10.5">
      <c r="K441" s="47"/>
      <c r="N441" s="6"/>
      <c r="O441" s="69"/>
    </row>
    <row r="442" spans="1:15" s="6" customFormat="1" ht="10.5">
      <c r="A442" s="34" t="s">
        <v>123</v>
      </c>
      <c r="K442" s="7"/>
      <c r="O442" s="70"/>
    </row>
    <row r="443" spans="1:15" s="6" customFormat="1" ht="10.5">
      <c r="A443" s="34" t="s">
        <v>124</v>
      </c>
      <c r="K443" s="7"/>
      <c r="O443" s="70"/>
    </row>
    <row r="444" spans="1:15" s="6" customFormat="1" ht="10.5" customHeight="1">
      <c r="A444" s="34"/>
      <c r="K444" s="7"/>
      <c r="O444" s="70"/>
    </row>
    <row r="445" spans="1:15" s="6" customFormat="1" ht="10.5">
      <c r="A445" s="34" t="s">
        <v>125</v>
      </c>
      <c r="K445" s="7"/>
      <c r="O445" s="70"/>
    </row>
    <row r="446" spans="1:15" s="6" customFormat="1" ht="10.5">
      <c r="A446" s="34" t="s">
        <v>126</v>
      </c>
      <c r="K446" s="7"/>
      <c r="O446" s="70"/>
    </row>
    <row r="447" spans="1:15" s="6" customFormat="1" ht="10.5">
      <c r="A447" s="34" t="s">
        <v>127</v>
      </c>
      <c r="K447" s="7"/>
      <c r="O447" s="70"/>
    </row>
    <row r="448" spans="1:15" s="6" customFormat="1" ht="10.5" customHeight="1">
      <c r="A448" s="34" t="s">
        <v>128</v>
      </c>
      <c r="K448" s="7"/>
      <c r="O448" s="70"/>
    </row>
    <row r="449" spans="11:15" s="6" customFormat="1" ht="4.5" customHeight="1">
      <c r="K449" s="7"/>
      <c r="O449" s="70"/>
    </row>
    <row r="450" spans="1:15" s="6" customFormat="1" ht="10.5">
      <c r="A450" s="34" t="s">
        <v>129</v>
      </c>
      <c r="B450" s="34" t="s">
        <v>130</v>
      </c>
      <c r="K450" s="7"/>
      <c r="O450" s="70"/>
    </row>
    <row r="451" spans="1:15" s="6" customFormat="1" ht="10.5">
      <c r="A451" s="6" t="s">
        <v>131</v>
      </c>
      <c r="B451" s="6" t="s">
        <v>132</v>
      </c>
      <c r="K451" s="7"/>
      <c r="O451" s="70"/>
    </row>
    <row r="452" spans="1:15" s="6" customFormat="1" ht="10.5">
      <c r="A452" s="6" t="s">
        <v>133</v>
      </c>
      <c r="B452" s="6" t="s">
        <v>134</v>
      </c>
      <c r="K452" s="7"/>
      <c r="O452" s="70"/>
    </row>
    <row r="453" spans="1:15" s="6" customFormat="1" ht="10.5">
      <c r="A453" s="6" t="s">
        <v>135</v>
      </c>
      <c r="B453" s="34" t="s">
        <v>136</v>
      </c>
      <c r="K453" s="7"/>
      <c r="O453" s="70"/>
    </row>
    <row r="454" spans="1:15" s="6" customFormat="1" ht="10.5">
      <c r="A454" s="6" t="s">
        <v>137</v>
      </c>
      <c r="B454" s="34" t="s">
        <v>138</v>
      </c>
      <c r="K454" s="7"/>
      <c r="O454" s="70"/>
    </row>
    <row r="455" spans="11:15" s="6" customFormat="1" ht="4.5" customHeight="1">
      <c r="K455" s="7"/>
      <c r="O455" s="70"/>
    </row>
    <row r="456" spans="1:15" s="6" customFormat="1" ht="10.5">
      <c r="A456" s="34" t="s">
        <v>139</v>
      </c>
      <c r="K456" s="7"/>
      <c r="O456" s="70"/>
    </row>
    <row r="457" spans="1:15" s="6" customFormat="1" ht="10.5">
      <c r="A457" s="34" t="s">
        <v>140</v>
      </c>
      <c r="K457" s="7"/>
      <c r="O457" s="70"/>
    </row>
    <row r="458" spans="11:15" s="6" customFormat="1" ht="10.5">
      <c r="K458" s="7"/>
      <c r="O458" s="70"/>
    </row>
    <row r="459" spans="1:15" s="6" customFormat="1" ht="10.5">
      <c r="A459" s="34" t="s">
        <v>141</v>
      </c>
      <c r="K459" s="7"/>
      <c r="O459" s="70"/>
    </row>
    <row r="460" spans="1:15" s="6" customFormat="1" ht="10.5">
      <c r="A460" s="34" t="s">
        <v>142</v>
      </c>
      <c r="K460" s="7"/>
      <c r="O460" s="70"/>
    </row>
    <row r="461" spans="1:15" s="6" customFormat="1" ht="10.5">
      <c r="A461" s="34" t="s">
        <v>143</v>
      </c>
      <c r="K461" s="7"/>
      <c r="O461" s="70"/>
    </row>
    <row r="462" spans="11:15" s="6" customFormat="1" ht="4.5" customHeight="1">
      <c r="K462" s="7"/>
      <c r="O462" s="70"/>
    </row>
    <row r="463" spans="1:15" s="6" customFormat="1" ht="10.5">
      <c r="A463" s="6" t="s">
        <v>144</v>
      </c>
      <c r="K463" s="7"/>
      <c r="O463" s="70"/>
    </row>
    <row r="464" spans="11:15" s="6" customFormat="1" ht="10.5">
      <c r="K464" s="7"/>
      <c r="O464" s="70"/>
    </row>
    <row r="465" spans="1:15" s="6" customFormat="1" ht="10.5">
      <c r="A465" s="34" t="s">
        <v>145</v>
      </c>
      <c r="K465" s="7"/>
      <c r="O465" s="70"/>
    </row>
    <row r="466" spans="11:15" s="6" customFormat="1" ht="10.5">
      <c r="K466" s="7"/>
      <c r="O466" s="70"/>
    </row>
    <row r="467" spans="1:15" s="6" customFormat="1" ht="10.5">
      <c r="A467" s="34" t="s">
        <v>146</v>
      </c>
      <c r="K467" s="7"/>
      <c r="O467" s="70"/>
    </row>
  </sheetData>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Q209"/>
  <sheetViews>
    <sheetView tabSelected="1" workbookViewId="0" topLeftCell="A1">
      <selection activeCell="A11" sqref="A11"/>
    </sheetView>
  </sheetViews>
  <sheetFormatPr defaultColWidth="11.421875" defaultRowHeight="12.75"/>
  <cols>
    <col min="1" max="1" width="27.28125" style="124" customWidth="1"/>
    <col min="2" max="2" width="9.7109375" style="125" customWidth="1"/>
    <col min="3" max="3" width="24.421875" style="116" customWidth="1"/>
    <col min="4" max="4" width="10.421875" style="116" customWidth="1"/>
    <col min="5" max="5" width="8.421875" style="117" customWidth="1"/>
    <col min="6" max="6" width="12.7109375" style="116" customWidth="1"/>
    <col min="7" max="7" width="10.7109375" style="116" customWidth="1"/>
    <col min="8" max="8" width="12.140625" style="118" customWidth="1"/>
    <col min="9" max="9" width="6.57421875" style="118" customWidth="1"/>
    <col min="10" max="10" width="2.57421875" style="117" customWidth="1"/>
    <col min="11" max="11" width="6.140625" style="118" customWidth="1"/>
    <col min="12" max="12" width="12.7109375" style="119" customWidth="1"/>
    <col min="13" max="13" width="14.00390625" style="118" customWidth="1"/>
    <col min="14" max="14" width="4.421875" style="120" customWidth="1"/>
    <col min="15" max="15" width="13.421875" style="121" customWidth="1"/>
    <col min="16" max="16" width="5.8515625" style="116" customWidth="1"/>
    <col min="17" max="17" width="40.140625" style="116" customWidth="1"/>
    <col min="18" max="16384" width="11.421875" style="116" customWidth="1"/>
  </cols>
  <sheetData>
    <row r="1" spans="1:2" ht="19.5">
      <c r="A1" s="114" t="s">
        <v>78</v>
      </c>
      <c r="B1" s="115"/>
    </row>
    <row r="2" spans="1:2" ht="30.75">
      <c r="A2" s="122" t="s">
        <v>79</v>
      </c>
      <c r="B2" s="123"/>
    </row>
    <row r="4" spans="1:16" ht="18">
      <c r="A4" s="126" t="s">
        <v>324</v>
      </c>
      <c r="B4" s="127"/>
      <c r="D4" s="128" t="s">
        <v>325</v>
      </c>
      <c r="H4" s="119"/>
      <c r="M4" s="119"/>
      <c r="O4" s="129"/>
      <c r="P4" s="130"/>
    </row>
    <row r="5" spans="1:16" s="134" customFormat="1" ht="12.75">
      <c r="A5" s="131"/>
      <c r="B5" s="132"/>
      <c r="C5" s="133"/>
      <c r="E5" s="135"/>
      <c r="F5" s="136"/>
      <c r="G5" s="136"/>
      <c r="H5" s="137"/>
      <c r="I5" s="138"/>
      <c r="J5" s="139"/>
      <c r="K5" s="138"/>
      <c r="L5" s="140"/>
      <c r="M5" s="137"/>
      <c r="N5" s="141"/>
      <c r="O5" s="142"/>
      <c r="P5" s="136"/>
    </row>
    <row r="6" spans="6:16" ht="13.5" thickBot="1">
      <c r="F6" s="143" t="s">
        <v>326</v>
      </c>
      <c r="H6" s="119"/>
      <c r="M6" s="119"/>
      <c r="O6" s="144"/>
      <c r="P6" s="130"/>
    </row>
    <row r="7" spans="1:17" ht="14.25" thickBot="1" thickTop="1">
      <c r="A7" s="145" t="s">
        <v>88</v>
      </c>
      <c r="B7" s="146"/>
      <c r="C7" s="147"/>
      <c r="D7" s="147"/>
      <c r="E7" s="148" t="s">
        <v>89</v>
      </c>
      <c r="F7" s="143" t="s">
        <v>327</v>
      </c>
      <c r="G7" s="149"/>
      <c r="H7" s="252" t="s">
        <v>90</v>
      </c>
      <c r="I7" s="253"/>
      <c r="J7" s="253"/>
      <c r="K7" s="253"/>
      <c r="L7" s="254"/>
      <c r="M7" s="150"/>
      <c r="N7" s="151"/>
      <c r="O7" s="144"/>
      <c r="P7" s="147"/>
      <c r="Q7" s="149"/>
    </row>
    <row r="8" spans="1:17" ht="14.25" thickBot="1" thickTop="1">
      <c r="A8" s="152" t="s">
        <v>92</v>
      </c>
      <c r="B8" s="251" t="s">
        <v>328</v>
      </c>
      <c r="C8" s="153" t="s">
        <v>93</v>
      </c>
      <c r="D8" s="154" t="s">
        <v>94</v>
      </c>
      <c r="E8" s="155" t="s">
        <v>96</v>
      </c>
      <c r="F8" s="156" t="s">
        <v>329</v>
      </c>
      <c r="G8" s="153" t="s">
        <v>97</v>
      </c>
      <c r="H8" s="157" t="s">
        <v>98</v>
      </c>
      <c r="I8" s="158" t="s">
        <v>99</v>
      </c>
      <c r="J8" s="159" t="s">
        <v>6</v>
      </c>
      <c r="K8" s="158" t="s">
        <v>99</v>
      </c>
      <c r="L8" s="160" t="s">
        <v>100</v>
      </c>
      <c r="M8" s="161" t="s">
        <v>101</v>
      </c>
      <c r="N8" s="162" t="s">
        <v>102</v>
      </c>
      <c r="O8" s="163"/>
      <c r="P8" s="154" t="s">
        <v>103</v>
      </c>
      <c r="Q8" s="154" t="s">
        <v>104</v>
      </c>
    </row>
    <row r="9" spans="1:17" ht="15" customHeight="1" thickTop="1">
      <c r="A9" s="192"/>
      <c r="B9" s="164">
        <v>2009</v>
      </c>
      <c r="C9" s="13" t="s">
        <v>331</v>
      </c>
      <c r="D9" s="165"/>
      <c r="E9" s="193"/>
      <c r="F9" s="174" t="str">
        <f aca="true" t="shared" si="0" ref="F9:F72">IF(AND(D9+E9+2415018.5=2415018.5),"-----------------",D9+E9+2415018.5)</f>
        <v>-----------------</v>
      </c>
      <c r="G9" s="173" t="s">
        <v>330</v>
      </c>
      <c r="H9" s="176"/>
      <c r="I9" s="177"/>
      <c r="J9" s="169" t="s">
        <v>6</v>
      </c>
      <c r="K9" s="177"/>
      <c r="L9" s="178"/>
      <c r="M9" s="175" t="e">
        <f aca="true" t="shared" si="1" ref="M9:M54">SUM(H9)+I9/(I9+K9)*(L9-H9)</f>
        <v>#DIV/0!</v>
      </c>
      <c r="N9" s="179"/>
      <c r="O9" s="180"/>
      <c r="P9" s="181"/>
      <c r="Q9" s="173"/>
    </row>
    <row r="10" spans="1:17" ht="15" customHeight="1">
      <c r="A10" s="192" t="s">
        <v>105</v>
      </c>
      <c r="B10" s="164">
        <v>2009</v>
      </c>
      <c r="C10" s="13" t="s">
        <v>331</v>
      </c>
      <c r="D10" s="165">
        <v>39985</v>
      </c>
      <c r="E10" s="193">
        <v>0.1111111111111111</v>
      </c>
      <c r="F10" s="174">
        <f t="shared" si="0"/>
        <v>2455003.611111111</v>
      </c>
      <c r="G10" s="173" t="s">
        <v>330</v>
      </c>
      <c r="H10" s="176">
        <v>8.8</v>
      </c>
      <c r="I10" s="177">
        <v>5</v>
      </c>
      <c r="J10" s="169" t="s">
        <v>6</v>
      </c>
      <c r="K10" s="177">
        <v>3</v>
      </c>
      <c r="L10" s="178">
        <v>9.4</v>
      </c>
      <c r="M10" s="175">
        <f t="shared" si="1"/>
        <v>9.175</v>
      </c>
      <c r="N10" s="179">
        <v>2</v>
      </c>
      <c r="O10" s="180"/>
      <c r="P10" s="181">
        <v>2.2</v>
      </c>
      <c r="Q10" s="173"/>
    </row>
    <row r="11" spans="1:17" ht="15" customHeight="1">
      <c r="A11" s="255" t="s">
        <v>105</v>
      </c>
      <c r="B11" s="164">
        <v>2009</v>
      </c>
      <c r="C11" s="13" t="s">
        <v>331</v>
      </c>
      <c r="D11" s="165">
        <v>40019</v>
      </c>
      <c r="E11" s="256">
        <v>0.9763888888888889</v>
      </c>
      <c r="F11" s="174">
        <f>IF(AND(D11+E11+2415018.5=2415018.5),"-----------------",D11+E11+2415018.5)</f>
        <v>2455038.476388889</v>
      </c>
      <c r="G11" s="173" t="s">
        <v>330</v>
      </c>
      <c r="H11" s="167">
        <v>9.9</v>
      </c>
      <c r="I11" s="168">
        <v>5</v>
      </c>
      <c r="J11" s="169" t="s">
        <v>6</v>
      </c>
      <c r="K11" s="168">
        <v>2.5</v>
      </c>
      <c r="L11" s="170">
        <v>10.5</v>
      </c>
      <c r="M11" s="175">
        <f>SUM(H11)+I11/(I11+K11)*(L11-H11)</f>
        <v>10.3</v>
      </c>
      <c r="N11" s="172">
        <v>2</v>
      </c>
      <c r="O11" s="257"/>
      <c r="P11" s="171">
        <v>2.6</v>
      </c>
      <c r="Q11" s="13"/>
    </row>
    <row r="12" spans="1:17" ht="15" customHeight="1">
      <c r="A12" s="183"/>
      <c r="B12" s="164">
        <v>2009</v>
      </c>
      <c r="C12" s="13" t="s">
        <v>331</v>
      </c>
      <c r="D12" s="165"/>
      <c r="E12" s="184"/>
      <c r="F12" s="174" t="str">
        <f t="shared" si="0"/>
        <v>-----------------</v>
      </c>
      <c r="G12" s="173" t="s">
        <v>330</v>
      </c>
      <c r="H12" s="185"/>
      <c r="I12" s="186"/>
      <c r="J12" s="169" t="s">
        <v>6</v>
      </c>
      <c r="K12" s="187"/>
      <c r="L12" s="188"/>
      <c r="M12" s="175" t="e">
        <f t="shared" si="1"/>
        <v>#DIV/0!</v>
      </c>
      <c r="N12" s="189"/>
      <c r="O12" s="190"/>
      <c r="P12" s="191"/>
      <c r="Q12" s="191"/>
    </row>
    <row r="13" spans="1:17" ht="15" customHeight="1">
      <c r="A13" s="183"/>
      <c r="B13" s="164">
        <v>2009</v>
      </c>
      <c r="C13" s="13" t="s">
        <v>331</v>
      </c>
      <c r="D13" s="165"/>
      <c r="E13" s="184"/>
      <c r="F13" s="174" t="str">
        <f t="shared" si="0"/>
        <v>-----------------</v>
      </c>
      <c r="G13" s="173" t="s">
        <v>330</v>
      </c>
      <c r="H13" s="185"/>
      <c r="I13" s="186"/>
      <c r="J13" s="169" t="s">
        <v>6</v>
      </c>
      <c r="K13" s="187"/>
      <c r="L13" s="188"/>
      <c r="M13" s="175" t="e">
        <f t="shared" si="1"/>
        <v>#DIV/0!</v>
      </c>
      <c r="N13" s="189"/>
      <c r="O13" s="196"/>
      <c r="P13" s="191"/>
      <c r="Q13" s="197"/>
    </row>
    <row r="14" spans="1:17" ht="15" customHeight="1">
      <c r="A14" s="192"/>
      <c r="B14" s="164">
        <v>2009</v>
      </c>
      <c r="C14" s="13" t="s">
        <v>331</v>
      </c>
      <c r="D14" s="165"/>
      <c r="E14" s="193"/>
      <c r="F14" s="174" t="str">
        <f t="shared" si="0"/>
        <v>-----------------</v>
      </c>
      <c r="G14" s="173" t="s">
        <v>330</v>
      </c>
      <c r="H14" s="176"/>
      <c r="I14" s="177"/>
      <c r="J14" s="169" t="s">
        <v>6</v>
      </c>
      <c r="K14" s="177"/>
      <c r="L14" s="178"/>
      <c r="M14" s="175" t="e">
        <f t="shared" si="1"/>
        <v>#DIV/0!</v>
      </c>
      <c r="N14" s="179"/>
      <c r="O14" s="194"/>
      <c r="P14" s="181"/>
      <c r="Q14" s="173"/>
    </row>
    <row r="15" spans="1:17" s="205" customFormat="1" ht="15" customHeight="1">
      <c r="A15" s="198"/>
      <c r="B15" s="164">
        <v>2009</v>
      </c>
      <c r="C15" s="13" t="s">
        <v>331</v>
      </c>
      <c r="D15" s="165"/>
      <c r="E15" s="199"/>
      <c r="F15" s="174" t="str">
        <f t="shared" si="0"/>
        <v>-----------------</v>
      </c>
      <c r="G15" s="173" t="s">
        <v>330</v>
      </c>
      <c r="H15" s="200"/>
      <c r="I15" s="201"/>
      <c r="J15" s="169" t="s">
        <v>6</v>
      </c>
      <c r="K15" s="201"/>
      <c r="L15" s="202"/>
      <c r="M15" s="175" t="e">
        <f t="shared" si="1"/>
        <v>#DIV/0!</v>
      </c>
      <c r="N15" s="203"/>
      <c r="O15" s="204"/>
      <c r="P15" s="201"/>
      <c r="Q15" s="201"/>
    </row>
    <row r="16" spans="1:17" ht="15" customHeight="1">
      <c r="A16" s="192"/>
      <c r="B16" s="164">
        <v>2009</v>
      </c>
      <c r="C16" s="13" t="s">
        <v>331</v>
      </c>
      <c r="D16" s="165"/>
      <c r="E16" s="193"/>
      <c r="F16" s="174" t="str">
        <f t="shared" si="0"/>
        <v>-----------------</v>
      </c>
      <c r="G16" s="173" t="s">
        <v>330</v>
      </c>
      <c r="H16" s="176"/>
      <c r="I16" s="177"/>
      <c r="J16" s="169" t="s">
        <v>6</v>
      </c>
      <c r="K16" s="177"/>
      <c r="L16" s="178"/>
      <c r="M16" s="175" t="e">
        <f t="shared" si="1"/>
        <v>#DIV/0!</v>
      </c>
      <c r="N16" s="179"/>
      <c r="O16" s="206"/>
      <c r="P16" s="181"/>
      <c r="Q16" s="173"/>
    </row>
    <row r="17" spans="1:17" ht="15" customHeight="1">
      <c r="A17" s="192"/>
      <c r="B17" s="164">
        <v>2009</v>
      </c>
      <c r="C17" s="13" t="s">
        <v>331</v>
      </c>
      <c r="D17" s="165"/>
      <c r="E17" s="193"/>
      <c r="F17" s="174" t="str">
        <f t="shared" si="0"/>
        <v>-----------------</v>
      </c>
      <c r="G17" s="173" t="s">
        <v>330</v>
      </c>
      <c r="H17" s="176"/>
      <c r="I17" s="177"/>
      <c r="J17" s="169" t="s">
        <v>6</v>
      </c>
      <c r="K17" s="177"/>
      <c r="L17" s="178"/>
      <c r="M17" s="175" t="e">
        <f t="shared" si="1"/>
        <v>#DIV/0!</v>
      </c>
      <c r="N17" s="179"/>
      <c r="O17" s="206"/>
      <c r="P17" s="181"/>
      <c r="Q17" s="173"/>
    </row>
    <row r="18" spans="1:17" ht="15" customHeight="1">
      <c r="A18" s="192"/>
      <c r="B18" s="164">
        <v>2009</v>
      </c>
      <c r="C18" s="13" t="s">
        <v>331</v>
      </c>
      <c r="D18" s="165"/>
      <c r="E18" s="193"/>
      <c r="F18" s="174" t="str">
        <f t="shared" si="0"/>
        <v>-----------------</v>
      </c>
      <c r="G18" s="173" t="s">
        <v>330</v>
      </c>
      <c r="H18" s="176"/>
      <c r="I18" s="177"/>
      <c r="J18" s="169" t="s">
        <v>6</v>
      </c>
      <c r="K18" s="177"/>
      <c r="L18" s="178"/>
      <c r="M18" s="175" t="e">
        <f t="shared" si="1"/>
        <v>#DIV/0!</v>
      </c>
      <c r="N18" s="179"/>
      <c r="O18" s="207"/>
      <c r="P18" s="195"/>
      <c r="Q18" s="173"/>
    </row>
    <row r="19" spans="1:17" ht="15" customHeight="1">
      <c r="A19" s="192"/>
      <c r="B19" s="164">
        <v>2009</v>
      </c>
      <c r="C19" s="13" t="s">
        <v>331</v>
      </c>
      <c r="D19" s="208"/>
      <c r="E19" s="193"/>
      <c r="F19" s="174" t="str">
        <f t="shared" si="0"/>
        <v>-----------------</v>
      </c>
      <c r="G19" s="173" t="s">
        <v>330</v>
      </c>
      <c r="H19" s="176"/>
      <c r="I19" s="177"/>
      <c r="J19" s="169" t="s">
        <v>6</v>
      </c>
      <c r="K19" s="177"/>
      <c r="L19" s="178"/>
      <c r="M19" s="175" t="e">
        <f t="shared" si="1"/>
        <v>#DIV/0!</v>
      </c>
      <c r="N19" s="179"/>
      <c r="O19" s="207"/>
      <c r="P19" s="195"/>
      <c r="Q19" s="173"/>
    </row>
    <row r="20" spans="1:17" ht="15" customHeight="1">
      <c r="A20" s="192"/>
      <c r="B20" s="164">
        <v>2009</v>
      </c>
      <c r="C20" s="13" t="s">
        <v>331</v>
      </c>
      <c r="D20" s="208"/>
      <c r="E20" s="193"/>
      <c r="F20" s="174" t="str">
        <f t="shared" si="0"/>
        <v>-----------------</v>
      </c>
      <c r="G20" s="173" t="s">
        <v>330</v>
      </c>
      <c r="H20" s="176"/>
      <c r="I20" s="177"/>
      <c r="J20" s="169" t="s">
        <v>6</v>
      </c>
      <c r="K20" s="177"/>
      <c r="L20" s="178"/>
      <c r="M20" s="175" t="e">
        <f t="shared" si="1"/>
        <v>#DIV/0!</v>
      </c>
      <c r="N20" s="179"/>
      <c r="O20" s="207"/>
      <c r="P20" s="195"/>
      <c r="Q20" s="173"/>
    </row>
    <row r="21" spans="1:17" ht="15" customHeight="1">
      <c r="A21" s="192"/>
      <c r="B21" s="164">
        <v>2009</v>
      </c>
      <c r="C21" s="13" t="s">
        <v>331</v>
      </c>
      <c r="D21" s="208"/>
      <c r="E21" s="193"/>
      <c r="F21" s="174" t="str">
        <f t="shared" si="0"/>
        <v>-----------------</v>
      </c>
      <c r="G21" s="173" t="s">
        <v>330</v>
      </c>
      <c r="H21" s="176"/>
      <c r="I21" s="177"/>
      <c r="J21" s="169" t="s">
        <v>6</v>
      </c>
      <c r="K21" s="177"/>
      <c r="L21" s="178"/>
      <c r="M21" s="175" t="e">
        <f t="shared" si="1"/>
        <v>#DIV/0!</v>
      </c>
      <c r="N21" s="179"/>
      <c r="O21" s="207"/>
      <c r="P21" s="195"/>
      <c r="Q21" s="173"/>
    </row>
    <row r="22" spans="1:17" ht="15" customHeight="1">
      <c r="A22" s="192"/>
      <c r="B22" s="164">
        <v>2009</v>
      </c>
      <c r="C22" s="13" t="s">
        <v>331</v>
      </c>
      <c r="D22" s="208"/>
      <c r="E22" s="209"/>
      <c r="F22" s="174" t="str">
        <f t="shared" si="0"/>
        <v>-----------------</v>
      </c>
      <c r="G22" s="173" t="s">
        <v>330</v>
      </c>
      <c r="H22" s="176"/>
      <c r="I22" s="177"/>
      <c r="J22" s="169" t="s">
        <v>6</v>
      </c>
      <c r="K22" s="177"/>
      <c r="L22" s="178"/>
      <c r="M22" s="175" t="e">
        <f t="shared" si="1"/>
        <v>#DIV/0!</v>
      </c>
      <c r="N22" s="179"/>
      <c r="O22" s="207"/>
      <c r="P22" s="181"/>
      <c r="Q22" s="173"/>
    </row>
    <row r="23" spans="1:17" ht="15" customHeight="1">
      <c r="A23" s="192"/>
      <c r="B23" s="164">
        <v>2009</v>
      </c>
      <c r="C23" s="13" t="s">
        <v>331</v>
      </c>
      <c r="D23" s="208"/>
      <c r="E23" s="193"/>
      <c r="F23" s="174" t="str">
        <f t="shared" si="0"/>
        <v>-----------------</v>
      </c>
      <c r="G23" s="173" t="s">
        <v>330</v>
      </c>
      <c r="H23" s="176"/>
      <c r="I23" s="177"/>
      <c r="J23" s="169" t="s">
        <v>6</v>
      </c>
      <c r="K23" s="177"/>
      <c r="L23" s="178"/>
      <c r="M23" s="175" t="e">
        <f t="shared" si="1"/>
        <v>#DIV/0!</v>
      </c>
      <c r="N23" s="179"/>
      <c r="O23" s="210"/>
      <c r="P23" s="181"/>
      <c r="Q23" s="173"/>
    </row>
    <row r="24" spans="1:17" ht="15" customHeight="1">
      <c r="A24" s="192"/>
      <c r="B24" s="164">
        <v>2009</v>
      </c>
      <c r="C24" s="13" t="s">
        <v>331</v>
      </c>
      <c r="D24" s="208"/>
      <c r="E24" s="193"/>
      <c r="F24" s="174" t="str">
        <f t="shared" si="0"/>
        <v>-----------------</v>
      </c>
      <c r="G24" s="173" t="s">
        <v>330</v>
      </c>
      <c r="H24" s="176"/>
      <c r="I24" s="177"/>
      <c r="J24" s="169" t="s">
        <v>6</v>
      </c>
      <c r="K24" s="177"/>
      <c r="L24" s="178"/>
      <c r="M24" s="175" t="e">
        <f t="shared" si="1"/>
        <v>#DIV/0!</v>
      </c>
      <c r="N24" s="179"/>
      <c r="O24" s="207"/>
      <c r="P24" s="181"/>
      <c r="Q24" s="173"/>
    </row>
    <row r="25" spans="1:17" ht="15" customHeight="1">
      <c r="A25" s="192"/>
      <c r="B25" s="164">
        <v>2009</v>
      </c>
      <c r="C25" s="13" t="s">
        <v>331</v>
      </c>
      <c r="D25" s="208"/>
      <c r="E25" s="193"/>
      <c r="F25" s="174" t="str">
        <f t="shared" si="0"/>
        <v>-----------------</v>
      </c>
      <c r="G25" s="173" t="s">
        <v>330</v>
      </c>
      <c r="H25" s="211"/>
      <c r="I25" s="177"/>
      <c r="J25" s="169" t="s">
        <v>6</v>
      </c>
      <c r="K25" s="177"/>
      <c r="L25" s="178"/>
      <c r="M25" s="175" t="e">
        <f t="shared" si="1"/>
        <v>#DIV/0!</v>
      </c>
      <c r="N25" s="179"/>
      <c r="O25" s="207"/>
      <c r="P25" s="195"/>
      <c r="Q25" s="173"/>
    </row>
    <row r="26" spans="1:17" ht="15" customHeight="1">
      <c r="A26" s="192"/>
      <c r="B26" s="164">
        <v>2009</v>
      </c>
      <c r="C26" s="13" t="s">
        <v>331</v>
      </c>
      <c r="D26" s="208"/>
      <c r="E26" s="193"/>
      <c r="F26" s="174" t="str">
        <f t="shared" si="0"/>
        <v>-----------------</v>
      </c>
      <c r="G26" s="173" t="s">
        <v>330</v>
      </c>
      <c r="H26" s="176"/>
      <c r="I26" s="177"/>
      <c r="J26" s="169" t="s">
        <v>6</v>
      </c>
      <c r="K26" s="177"/>
      <c r="L26" s="178"/>
      <c r="M26" s="175" t="e">
        <f t="shared" si="1"/>
        <v>#DIV/0!</v>
      </c>
      <c r="N26" s="179"/>
      <c r="O26" s="210"/>
      <c r="P26" s="181"/>
      <c r="Q26" s="173"/>
    </row>
    <row r="27" spans="1:17" ht="15" customHeight="1">
      <c r="A27" s="192"/>
      <c r="B27" s="164">
        <v>2009</v>
      </c>
      <c r="C27" s="13" t="s">
        <v>331</v>
      </c>
      <c r="D27" s="208"/>
      <c r="E27" s="193"/>
      <c r="F27" s="174" t="str">
        <f t="shared" si="0"/>
        <v>-----------------</v>
      </c>
      <c r="G27" s="173" t="s">
        <v>330</v>
      </c>
      <c r="H27" s="176"/>
      <c r="I27" s="177"/>
      <c r="J27" s="169" t="s">
        <v>6</v>
      </c>
      <c r="K27" s="177"/>
      <c r="L27" s="178"/>
      <c r="M27" s="175" t="e">
        <f t="shared" si="1"/>
        <v>#DIV/0!</v>
      </c>
      <c r="N27" s="179"/>
      <c r="O27" s="194"/>
      <c r="P27" s="195"/>
      <c r="Q27" s="173"/>
    </row>
    <row r="28" spans="1:17" ht="15" customHeight="1">
      <c r="A28" s="192"/>
      <c r="B28" s="164">
        <v>2009</v>
      </c>
      <c r="C28" s="13" t="s">
        <v>331</v>
      </c>
      <c r="D28" s="208"/>
      <c r="E28" s="193"/>
      <c r="F28" s="174" t="str">
        <f t="shared" si="0"/>
        <v>-----------------</v>
      </c>
      <c r="G28" s="173" t="s">
        <v>330</v>
      </c>
      <c r="H28" s="176"/>
      <c r="I28" s="177"/>
      <c r="J28" s="169" t="s">
        <v>6</v>
      </c>
      <c r="K28" s="177"/>
      <c r="L28" s="178"/>
      <c r="M28" s="175" t="e">
        <f t="shared" si="1"/>
        <v>#DIV/0!</v>
      </c>
      <c r="N28" s="179"/>
      <c r="O28" s="210"/>
      <c r="P28" s="181"/>
      <c r="Q28" s="173"/>
    </row>
    <row r="29" spans="1:17" ht="15" customHeight="1">
      <c r="A29" s="192"/>
      <c r="B29" s="164">
        <v>2009</v>
      </c>
      <c r="C29" s="13" t="s">
        <v>331</v>
      </c>
      <c r="D29" s="208"/>
      <c r="E29" s="193"/>
      <c r="F29" s="174" t="str">
        <f t="shared" si="0"/>
        <v>-----------------</v>
      </c>
      <c r="G29" s="173" t="s">
        <v>330</v>
      </c>
      <c r="H29" s="176"/>
      <c r="I29" s="177"/>
      <c r="J29" s="169" t="s">
        <v>6</v>
      </c>
      <c r="K29" s="177"/>
      <c r="L29" s="178"/>
      <c r="M29" s="175" t="e">
        <f t="shared" si="1"/>
        <v>#DIV/0!</v>
      </c>
      <c r="N29" s="179"/>
      <c r="O29" s="180"/>
      <c r="P29" s="181"/>
      <c r="Q29" s="173"/>
    </row>
    <row r="30" spans="1:17" ht="15" customHeight="1">
      <c r="A30" s="192"/>
      <c r="B30" s="164">
        <v>2009</v>
      </c>
      <c r="C30" s="13" t="s">
        <v>331</v>
      </c>
      <c r="D30" s="208"/>
      <c r="E30" s="193"/>
      <c r="F30" s="174" t="str">
        <f t="shared" si="0"/>
        <v>-----------------</v>
      </c>
      <c r="G30" s="173" t="s">
        <v>330</v>
      </c>
      <c r="H30" s="211"/>
      <c r="I30" s="177"/>
      <c r="J30" s="169" t="s">
        <v>6</v>
      </c>
      <c r="K30" s="177"/>
      <c r="L30" s="178"/>
      <c r="M30" s="175" t="e">
        <f t="shared" si="1"/>
        <v>#DIV/0!</v>
      </c>
      <c r="N30" s="179"/>
      <c r="O30" s="207"/>
      <c r="P30" s="195"/>
      <c r="Q30" s="173"/>
    </row>
    <row r="31" spans="1:17" ht="15" customHeight="1">
      <c r="A31" s="192"/>
      <c r="B31" s="164">
        <v>2009</v>
      </c>
      <c r="C31" s="13" t="s">
        <v>331</v>
      </c>
      <c r="D31" s="208"/>
      <c r="E31" s="193"/>
      <c r="F31" s="174" t="str">
        <f t="shared" si="0"/>
        <v>-----------------</v>
      </c>
      <c r="G31" s="173" t="s">
        <v>330</v>
      </c>
      <c r="H31" s="211"/>
      <c r="I31" s="177"/>
      <c r="J31" s="169" t="s">
        <v>6</v>
      </c>
      <c r="K31" s="177"/>
      <c r="L31" s="178"/>
      <c r="M31" s="175" t="e">
        <f t="shared" si="1"/>
        <v>#DIV/0!</v>
      </c>
      <c r="N31" s="179"/>
      <c r="O31" s="207"/>
      <c r="P31" s="195"/>
      <c r="Q31" s="173"/>
    </row>
    <row r="32" spans="1:17" ht="15" customHeight="1">
      <c r="A32" s="192"/>
      <c r="B32" s="164">
        <v>2009</v>
      </c>
      <c r="C32" s="13" t="s">
        <v>331</v>
      </c>
      <c r="D32" s="208"/>
      <c r="E32" s="193"/>
      <c r="F32" s="174" t="str">
        <f t="shared" si="0"/>
        <v>-----------------</v>
      </c>
      <c r="G32" s="173" t="s">
        <v>330</v>
      </c>
      <c r="H32" s="212"/>
      <c r="I32" s="169"/>
      <c r="J32" s="169" t="s">
        <v>6</v>
      </c>
      <c r="K32" s="169"/>
      <c r="L32" s="213"/>
      <c r="M32" s="175" t="e">
        <f t="shared" si="1"/>
        <v>#DIV/0!</v>
      </c>
      <c r="N32" s="179"/>
      <c r="O32" s="194"/>
      <c r="P32" s="195"/>
      <c r="Q32" s="173"/>
    </row>
    <row r="33" spans="1:17" ht="15" customHeight="1">
      <c r="A33" s="192"/>
      <c r="B33" s="164">
        <v>2009</v>
      </c>
      <c r="C33" s="13" t="s">
        <v>331</v>
      </c>
      <c r="D33" s="208"/>
      <c r="E33" s="193"/>
      <c r="F33" s="174" t="str">
        <f t="shared" si="0"/>
        <v>-----------------</v>
      </c>
      <c r="G33" s="173" t="s">
        <v>330</v>
      </c>
      <c r="H33" s="176"/>
      <c r="I33" s="177"/>
      <c r="J33" s="169" t="s">
        <v>6</v>
      </c>
      <c r="K33" s="177"/>
      <c r="L33" s="178"/>
      <c r="M33" s="175" t="e">
        <f t="shared" si="1"/>
        <v>#DIV/0!</v>
      </c>
      <c r="N33" s="179"/>
      <c r="O33" s="194"/>
      <c r="P33" s="195"/>
      <c r="Q33" s="173"/>
    </row>
    <row r="34" spans="1:17" ht="15" customHeight="1">
      <c r="A34" s="192"/>
      <c r="B34" s="164">
        <v>2009</v>
      </c>
      <c r="C34" s="13" t="s">
        <v>331</v>
      </c>
      <c r="D34" s="208"/>
      <c r="E34" s="209"/>
      <c r="F34" s="174" t="str">
        <f t="shared" si="0"/>
        <v>-----------------</v>
      </c>
      <c r="G34" s="173" t="s">
        <v>330</v>
      </c>
      <c r="H34" s="176"/>
      <c r="I34" s="177"/>
      <c r="J34" s="169" t="s">
        <v>6</v>
      </c>
      <c r="K34" s="177"/>
      <c r="L34" s="178"/>
      <c r="M34" s="175" t="e">
        <f t="shared" si="1"/>
        <v>#DIV/0!</v>
      </c>
      <c r="N34" s="179"/>
      <c r="O34" s="194"/>
      <c r="P34" s="195"/>
      <c r="Q34" s="173"/>
    </row>
    <row r="35" spans="1:17" ht="15" customHeight="1">
      <c r="A35" s="192"/>
      <c r="B35" s="164">
        <v>2009</v>
      </c>
      <c r="C35" s="13" t="s">
        <v>331</v>
      </c>
      <c r="D35" s="208"/>
      <c r="E35" s="193"/>
      <c r="F35" s="174" t="str">
        <f t="shared" si="0"/>
        <v>-----------------</v>
      </c>
      <c r="G35" s="173" t="s">
        <v>330</v>
      </c>
      <c r="H35" s="176"/>
      <c r="I35" s="177"/>
      <c r="J35" s="169" t="s">
        <v>6</v>
      </c>
      <c r="K35" s="177"/>
      <c r="L35" s="178"/>
      <c r="M35" s="175" t="e">
        <f t="shared" si="1"/>
        <v>#DIV/0!</v>
      </c>
      <c r="N35" s="179"/>
      <c r="O35" s="194"/>
      <c r="P35" s="195"/>
      <c r="Q35" s="173"/>
    </row>
    <row r="36" spans="1:17" ht="15" customHeight="1">
      <c r="A36" s="192"/>
      <c r="B36" s="164">
        <v>2009</v>
      </c>
      <c r="C36" s="13" t="s">
        <v>331</v>
      </c>
      <c r="D36" s="208"/>
      <c r="E36" s="193"/>
      <c r="F36" s="174" t="str">
        <f t="shared" si="0"/>
        <v>-----------------</v>
      </c>
      <c r="G36" s="173" t="s">
        <v>330</v>
      </c>
      <c r="H36" s="176"/>
      <c r="I36" s="177"/>
      <c r="J36" s="169" t="s">
        <v>6</v>
      </c>
      <c r="K36" s="177"/>
      <c r="L36" s="178"/>
      <c r="M36" s="175" t="e">
        <f t="shared" si="1"/>
        <v>#DIV/0!</v>
      </c>
      <c r="N36" s="179"/>
      <c r="O36" s="194"/>
      <c r="P36" s="195"/>
      <c r="Q36" s="173"/>
    </row>
    <row r="37" spans="1:17" ht="15" customHeight="1">
      <c r="A37" s="192"/>
      <c r="B37" s="164">
        <v>2009</v>
      </c>
      <c r="C37" s="13" t="s">
        <v>331</v>
      </c>
      <c r="D37" s="208"/>
      <c r="E37" s="193"/>
      <c r="F37" s="174" t="str">
        <f t="shared" si="0"/>
        <v>-----------------</v>
      </c>
      <c r="G37" s="173" t="s">
        <v>330</v>
      </c>
      <c r="H37" s="176"/>
      <c r="I37" s="177"/>
      <c r="J37" s="169" t="s">
        <v>6</v>
      </c>
      <c r="K37" s="177"/>
      <c r="L37" s="178"/>
      <c r="M37" s="175" t="e">
        <f t="shared" si="1"/>
        <v>#DIV/0!</v>
      </c>
      <c r="N37" s="179"/>
      <c r="O37" s="194"/>
      <c r="P37" s="195"/>
      <c r="Q37" s="173"/>
    </row>
    <row r="38" spans="1:17" ht="15" customHeight="1">
      <c r="A38" s="192"/>
      <c r="B38" s="164">
        <v>2009</v>
      </c>
      <c r="C38" s="13" t="s">
        <v>331</v>
      </c>
      <c r="D38" s="208"/>
      <c r="E38" s="193"/>
      <c r="F38" s="174" t="str">
        <f t="shared" si="0"/>
        <v>-----------------</v>
      </c>
      <c r="G38" s="173" t="s">
        <v>330</v>
      </c>
      <c r="H38" s="176"/>
      <c r="I38" s="177"/>
      <c r="J38" s="169" t="s">
        <v>6</v>
      </c>
      <c r="K38" s="177"/>
      <c r="L38" s="178"/>
      <c r="M38" s="175" t="e">
        <f t="shared" si="1"/>
        <v>#DIV/0!</v>
      </c>
      <c r="N38" s="179"/>
      <c r="O38" s="194"/>
      <c r="P38" s="195"/>
      <c r="Q38" s="173"/>
    </row>
    <row r="39" spans="1:17" ht="15" customHeight="1">
      <c r="A39" s="192"/>
      <c r="B39" s="164">
        <v>2009</v>
      </c>
      <c r="C39" s="13" t="s">
        <v>331</v>
      </c>
      <c r="D39" s="208"/>
      <c r="E39" s="209"/>
      <c r="F39" s="174" t="str">
        <f t="shared" si="0"/>
        <v>-----------------</v>
      </c>
      <c r="G39" s="173" t="s">
        <v>330</v>
      </c>
      <c r="H39" s="176"/>
      <c r="I39" s="177"/>
      <c r="J39" s="169" t="s">
        <v>6</v>
      </c>
      <c r="K39" s="177"/>
      <c r="L39" s="178"/>
      <c r="M39" s="175" t="e">
        <f t="shared" si="1"/>
        <v>#DIV/0!</v>
      </c>
      <c r="N39" s="179"/>
      <c r="O39" s="194"/>
      <c r="P39" s="195"/>
      <c r="Q39" s="173"/>
    </row>
    <row r="40" spans="1:17" ht="15" customHeight="1">
      <c r="A40" s="192"/>
      <c r="B40" s="164">
        <v>2009</v>
      </c>
      <c r="C40" s="13" t="s">
        <v>331</v>
      </c>
      <c r="D40" s="208"/>
      <c r="E40" s="193"/>
      <c r="F40" s="174" t="str">
        <f t="shared" si="0"/>
        <v>-----------------</v>
      </c>
      <c r="G40" s="173" t="s">
        <v>330</v>
      </c>
      <c r="H40" s="176"/>
      <c r="I40" s="177"/>
      <c r="J40" s="169" t="s">
        <v>6</v>
      </c>
      <c r="K40" s="177"/>
      <c r="L40" s="178"/>
      <c r="M40" s="175" t="e">
        <f t="shared" si="1"/>
        <v>#DIV/0!</v>
      </c>
      <c r="N40" s="179"/>
      <c r="O40" s="194"/>
      <c r="P40" s="195"/>
      <c r="Q40" s="173"/>
    </row>
    <row r="41" spans="1:17" ht="15" customHeight="1">
      <c r="A41" s="192"/>
      <c r="B41" s="164">
        <v>2009</v>
      </c>
      <c r="C41" s="13" t="s">
        <v>331</v>
      </c>
      <c r="D41" s="208"/>
      <c r="E41" s="193"/>
      <c r="F41" s="174" t="str">
        <f t="shared" si="0"/>
        <v>-----------------</v>
      </c>
      <c r="G41" s="173" t="s">
        <v>330</v>
      </c>
      <c r="H41" s="176"/>
      <c r="I41" s="177"/>
      <c r="J41" s="169" t="s">
        <v>6</v>
      </c>
      <c r="K41" s="177"/>
      <c r="L41" s="178"/>
      <c r="M41" s="175" t="e">
        <f t="shared" si="1"/>
        <v>#DIV/0!</v>
      </c>
      <c r="N41" s="179"/>
      <c r="O41" s="194"/>
      <c r="P41" s="195"/>
      <c r="Q41" s="173"/>
    </row>
    <row r="42" spans="1:17" ht="15" customHeight="1">
      <c r="A42" s="192"/>
      <c r="B42" s="164">
        <v>2009</v>
      </c>
      <c r="C42" s="13" t="s">
        <v>331</v>
      </c>
      <c r="D42" s="208"/>
      <c r="E42" s="193"/>
      <c r="F42" s="174" t="str">
        <f t="shared" si="0"/>
        <v>-----------------</v>
      </c>
      <c r="G42" s="173" t="s">
        <v>330</v>
      </c>
      <c r="H42" s="176"/>
      <c r="I42" s="177"/>
      <c r="J42" s="169" t="s">
        <v>6</v>
      </c>
      <c r="K42" s="177"/>
      <c r="L42" s="178"/>
      <c r="M42" s="175" t="e">
        <f t="shared" si="1"/>
        <v>#DIV/0!</v>
      </c>
      <c r="N42" s="179"/>
      <c r="O42" s="194"/>
      <c r="P42" s="181"/>
      <c r="Q42" s="173"/>
    </row>
    <row r="43" spans="1:17" ht="15" customHeight="1">
      <c r="A43" s="192"/>
      <c r="B43" s="164">
        <v>2009</v>
      </c>
      <c r="C43" s="13" t="s">
        <v>331</v>
      </c>
      <c r="D43" s="208"/>
      <c r="E43" s="193"/>
      <c r="F43" s="174" t="str">
        <f t="shared" si="0"/>
        <v>-----------------</v>
      </c>
      <c r="G43" s="173" t="s">
        <v>330</v>
      </c>
      <c r="H43" s="176"/>
      <c r="I43" s="177"/>
      <c r="J43" s="169" t="s">
        <v>6</v>
      </c>
      <c r="K43" s="177"/>
      <c r="L43" s="178"/>
      <c r="M43" s="175" t="e">
        <f t="shared" si="1"/>
        <v>#DIV/0!</v>
      </c>
      <c r="N43" s="179"/>
      <c r="O43" s="214"/>
      <c r="P43" s="181"/>
      <c r="Q43" s="173"/>
    </row>
    <row r="44" spans="1:17" ht="15" customHeight="1">
      <c r="A44" s="192"/>
      <c r="B44" s="164">
        <v>2009</v>
      </c>
      <c r="C44" s="13" t="s">
        <v>331</v>
      </c>
      <c r="D44" s="208"/>
      <c r="E44" s="193"/>
      <c r="F44" s="174" t="str">
        <f t="shared" si="0"/>
        <v>-----------------</v>
      </c>
      <c r="G44" s="173" t="s">
        <v>330</v>
      </c>
      <c r="H44" s="176"/>
      <c r="I44" s="177"/>
      <c r="J44" s="169" t="s">
        <v>6</v>
      </c>
      <c r="K44" s="177"/>
      <c r="L44" s="178"/>
      <c r="M44" s="175" t="e">
        <f t="shared" si="1"/>
        <v>#DIV/0!</v>
      </c>
      <c r="N44" s="179"/>
      <c r="O44" s="214"/>
      <c r="P44" s="181"/>
      <c r="Q44" s="173"/>
    </row>
    <row r="45" spans="1:17" ht="15" customHeight="1">
      <c r="A45" s="192"/>
      <c r="B45" s="164">
        <v>2009</v>
      </c>
      <c r="C45" s="13" t="s">
        <v>331</v>
      </c>
      <c r="D45" s="208"/>
      <c r="E45" s="193"/>
      <c r="F45" s="174" t="str">
        <f t="shared" si="0"/>
        <v>-----------------</v>
      </c>
      <c r="G45" s="173" t="s">
        <v>330</v>
      </c>
      <c r="H45" s="176"/>
      <c r="I45" s="177"/>
      <c r="J45" s="169" t="s">
        <v>6</v>
      </c>
      <c r="K45" s="177"/>
      <c r="L45" s="178"/>
      <c r="M45" s="175" t="e">
        <f t="shared" si="1"/>
        <v>#DIV/0!</v>
      </c>
      <c r="N45" s="179"/>
      <c r="O45" s="180"/>
      <c r="P45" s="181"/>
      <c r="Q45" s="173"/>
    </row>
    <row r="46" spans="1:17" ht="15" customHeight="1">
      <c r="A46" s="192"/>
      <c r="B46" s="164">
        <v>2009</v>
      </c>
      <c r="C46" s="13" t="s">
        <v>331</v>
      </c>
      <c r="D46" s="208"/>
      <c r="E46" s="193"/>
      <c r="F46" s="174" t="str">
        <f t="shared" si="0"/>
        <v>-----------------</v>
      </c>
      <c r="G46" s="173" t="s">
        <v>330</v>
      </c>
      <c r="H46" s="176"/>
      <c r="I46" s="177"/>
      <c r="J46" s="169" t="s">
        <v>6</v>
      </c>
      <c r="K46" s="177"/>
      <c r="L46" s="178"/>
      <c r="M46" s="175" t="e">
        <f t="shared" si="1"/>
        <v>#DIV/0!</v>
      </c>
      <c r="N46" s="179"/>
      <c r="O46" s="214"/>
      <c r="P46" s="181"/>
      <c r="Q46" s="173"/>
    </row>
    <row r="47" spans="1:17" ht="15" customHeight="1">
      <c r="A47" s="192"/>
      <c r="B47" s="164">
        <v>2009</v>
      </c>
      <c r="C47" s="13" t="s">
        <v>331</v>
      </c>
      <c r="D47" s="208"/>
      <c r="E47" s="193"/>
      <c r="F47" s="174" t="str">
        <f t="shared" si="0"/>
        <v>-----------------</v>
      </c>
      <c r="G47" s="173" t="s">
        <v>330</v>
      </c>
      <c r="H47" s="176"/>
      <c r="I47" s="177"/>
      <c r="J47" s="169" t="s">
        <v>6</v>
      </c>
      <c r="K47" s="177"/>
      <c r="L47" s="178"/>
      <c r="M47" s="175" t="e">
        <f t="shared" si="1"/>
        <v>#DIV/0!</v>
      </c>
      <c r="N47" s="179"/>
      <c r="O47" s="180"/>
      <c r="P47" s="181"/>
      <c r="Q47" s="173"/>
    </row>
    <row r="48" spans="1:17" ht="15" customHeight="1">
      <c r="A48" s="192"/>
      <c r="B48" s="164">
        <v>2009</v>
      </c>
      <c r="C48" s="13" t="s">
        <v>331</v>
      </c>
      <c r="D48" s="208"/>
      <c r="E48" s="193"/>
      <c r="F48" s="174" t="str">
        <f t="shared" si="0"/>
        <v>-----------------</v>
      </c>
      <c r="G48" s="173" t="s">
        <v>330</v>
      </c>
      <c r="H48" s="176"/>
      <c r="I48" s="177"/>
      <c r="J48" s="169" t="s">
        <v>6</v>
      </c>
      <c r="K48" s="177"/>
      <c r="L48" s="178"/>
      <c r="M48" s="175" t="e">
        <f t="shared" si="1"/>
        <v>#DIV/0!</v>
      </c>
      <c r="N48" s="179"/>
      <c r="O48" s="194"/>
      <c r="P48" s="181"/>
      <c r="Q48" s="173"/>
    </row>
    <row r="49" spans="1:17" ht="15" customHeight="1">
      <c r="A49" s="192"/>
      <c r="B49" s="164">
        <v>2009</v>
      </c>
      <c r="C49" s="13" t="s">
        <v>331</v>
      </c>
      <c r="D49" s="208"/>
      <c r="E49" s="193"/>
      <c r="F49" s="174" t="str">
        <f t="shared" si="0"/>
        <v>-----------------</v>
      </c>
      <c r="G49" s="173" t="s">
        <v>330</v>
      </c>
      <c r="H49" s="176"/>
      <c r="I49" s="177"/>
      <c r="J49" s="169" t="s">
        <v>6</v>
      </c>
      <c r="K49" s="177"/>
      <c r="L49" s="178"/>
      <c r="M49" s="175" t="e">
        <f t="shared" si="1"/>
        <v>#DIV/0!</v>
      </c>
      <c r="N49" s="179"/>
      <c r="O49" s="194"/>
      <c r="P49" s="181"/>
      <c r="Q49" s="173"/>
    </row>
    <row r="50" spans="1:17" ht="15" customHeight="1">
      <c r="A50" s="192"/>
      <c r="B50" s="164">
        <v>2009</v>
      </c>
      <c r="C50" s="13" t="s">
        <v>331</v>
      </c>
      <c r="D50" s="208"/>
      <c r="E50" s="193"/>
      <c r="F50" s="174" t="str">
        <f t="shared" si="0"/>
        <v>-----------------</v>
      </c>
      <c r="G50" s="173" t="s">
        <v>330</v>
      </c>
      <c r="H50" s="176"/>
      <c r="I50" s="177"/>
      <c r="J50" s="169" t="s">
        <v>6</v>
      </c>
      <c r="K50" s="177"/>
      <c r="L50" s="178"/>
      <c r="M50" s="175" t="e">
        <f t="shared" si="1"/>
        <v>#DIV/0!</v>
      </c>
      <c r="N50" s="179"/>
      <c r="O50" s="194"/>
      <c r="P50" s="181"/>
      <c r="Q50" s="173"/>
    </row>
    <row r="51" spans="1:17" ht="15" customHeight="1">
      <c r="A51" s="192"/>
      <c r="B51" s="164">
        <v>2009</v>
      </c>
      <c r="C51" s="13" t="s">
        <v>331</v>
      </c>
      <c r="D51" s="208"/>
      <c r="E51" s="193"/>
      <c r="F51" s="174" t="str">
        <f t="shared" si="0"/>
        <v>-----------------</v>
      </c>
      <c r="G51" s="173" t="s">
        <v>330</v>
      </c>
      <c r="H51" s="176"/>
      <c r="I51" s="177"/>
      <c r="J51" s="169" t="s">
        <v>6</v>
      </c>
      <c r="K51" s="177"/>
      <c r="L51" s="178"/>
      <c r="M51" s="175" t="e">
        <f t="shared" si="1"/>
        <v>#DIV/0!</v>
      </c>
      <c r="N51" s="179"/>
      <c r="O51" s="194"/>
      <c r="P51" s="181"/>
      <c r="Q51" s="173"/>
    </row>
    <row r="52" spans="1:17" ht="15" customHeight="1">
      <c r="A52" s="192"/>
      <c r="B52" s="164">
        <v>2009</v>
      </c>
      <c r="C52" s="13" t="s">
        <v>331</v>
      </c>
      <c r="D52" s="208"/>
      <c r="E52" s="193"/>
      <c r="F52" s="174" t="str">
        <f t="shared" si="0"/>
        <v>-----------------</v>
      </c>
      <c r="G52" s="173" t="s">
        <v>330</v>
      </c>
      <c r="H52" s="176"/>
      <c r="I52" s="177"/>
      <c r="J52" s="169" t="s">
        <v>6</v>
      </c>
      <c r="K52" s="177"/>
      <c r="L52" s="178"/>
      <c r="M52" s="175" t="e">
        <f t="shared" si="1"/>
        <v>#DIV/0!</v>
      </c>
      <c r="N52" s="179"/>
      <c r="O52" s="194"/>
      <c r="P52" s="195"/>
      <c r="Q52" s="173"/>
    </row>
    <row r="53" spans="1:17" ht="15" customHeight="1">
      <c r="A53" s="192"/>
      <c r="B53" s="164">
        <v>2009</v>
      </c>
      <c r="C53" s="13" t="s">
        <v>331</v>
      </c>
      <c r="D53" s="208"/>
      <c r="E53" s="193"/>
      <c r="F53" s="174" t="str">
        <f t="shared" si="0"/>
        <v>-----------------</v>
      </c>
      <c r="G53" s="173" t="s">
        <v>330</v>
      </c>
      <c r="H53" s="176"/>
      <c r="I53" s="177"/>
      <c r="J53" s="169" t="s">
        <v>6</v>
      </c>
      <c r="K53" s="177"/>
      <c r="L53" s="178"/>
      <c r="M53" s="175" t="e">
        <f t="shared" si="1"/>
        <v>#DIV/0!</v>
      </c>
      <c r="N53" s="179"/>
      <c r="O53" s="194"/>
      <c r="P53" s="181"/>
      <c r="Q53" s="173"/>
    </row>
    <row r="54" spans="1:17" ht="15" customHeight="1">
      <c r="A54" s="192"/>
      <c r="B54" s="164">
        <v>2009</v>
      </c>
      <c r="C54" s="13" t="s">
        <v>331</v>
      </c>
      <c r="D54" s="208"/>
      <c r="E54" s="193"/>
      <c r="F54" s="174" t="str">
        <f t="shared" si="0"/>
        <v>-----------------</v>
      </c>
      <c r="G54" s="173" t="s">
        <v>330</v>
      </c>
      <c r="H54" s="176"/>
      <c r="I54" s="177"/>
      <c r="J54" s="169" t="s">
        <v>6</v>
      </c>
      <c r="K54" s="177"/>
      <c r="L54" s="178"/>
      <c r="M54" s="175" t="e">
        <f t="shared" si="1"/>
        <v>#DIV/0!</v>
      </c>
      <c r="N54" s="179"/>
      <c r="O54" s="194"/>
      <c r="P54" s="181"/>
      <c r="Q54" s="173"/>
    </row>
    <row r="55" spans="1:17" ht="15" customHeight="1">
      <c r="A55" s="192"/>
      <c r="B55" s="164">
        <v>2009</v>
      </c>
      <c r="C55" s="13" t="s">
        <v>331</v>
      </c>
      <c r="D55" s="208"/>
      <c r="E55" s="193"/>
      <c r="F55" s="174" t="str">
        <f t="shared" si="0"/>
        <v>-----------------</v>
      </c>
      <c r="G55" s="173" t="s">
        <v>330</v>
      </c>
      <c r="H55" s="176"/>
      <c r="I55" s="177"/>
      <c r="J55" s="169" t="s">
        <v>6</v>
      </c>
      <c r="K55" s="177"/>
      <c r="L55" s="178"/>
      <c r="M55" s="175" t="e">
        <f aca="true" t="shared" si="2" ref="M55:M118">SUM(H55)+I55/(I55+K55)*(L55-H55)</f>
        <v>#DIV/0!</v>
      </c>
      <c r="N55" s="179"/>
      <c r="O55" s="194"/>
      <c r="P55" s="181"/>
      <c r="Q55" s="173"/>
    </row>
    <row r="56" spans="1:17" ht="15" customHeight="1">
      <c r="A56" s="192"/>
      <c r="B56" s="164">
        <v>2009</v>
      </c>
      <c r="C56" s="13" t="s">
        <v>331</v>
      </c>
      <c r="D56" s="208"/>
      <c r="E56" s="193"/>
      <c r="F56" s="174" t="str">
        <f t="shared" si="0"/>
        <v>-----------------</v>
      </c>
      <c r="G56" s="173" t="s">
        <v>330</v>
      </c>
      <c r="H56" s="176"/>
      <c r="I56" s="177"/>
      <c r="J56" s="169" t="s">
        <v>6</v>
      </c>
      <c r="K56" s="177"/>
      <c r="L56" s="178"/>
      <c r="M56" s="175" t="e">
        <f t="shared" si="2"/>
        <v>#DIV/0!</v>
      </c>
      <c r="N56" s="179"/>
      <c r="O56" s="194"/>
      <c r="P56" s="181"/>
      <c r="Q56" s="173"/>
    </row>
    <row r="57" spans="1:17" ht="15" customHeight="1">
      <c r="A57" s="192"/>
      <c r="B57" s="164">
        <v>2009</v>
      </c>
      <c r="C57" s="13" t="s">
        <v>331</v>
      </c>
      <c r="D57" s="208"/>
      <c r="E57" s="193"/>
      <c r="F57" s="174" t="str">
        <f t="shared" si="0"/>
        <v>-----------------</v>
      </c>
      <c r="G57" s="173" t="s">
        <v>330</v>
      </c>
      <c r="H57" s="176"/>
      <c r="I57" s="177"/>
      <c r="J57" s="169" t="s">
        <v>6</v>
      </c>
      <c r="K57" s="177"/>
      <c r="L57" s="178"/>
      <c r="M57" s="175" t="e">
        <f t="shared" si="2"/>
        <v>#DIV/0!</v>
      </c>
      <c r="N57" s="179"/>
      <c r="O57" s="194"/>
      <c r="P57" s="181"/>
      <c r="Q57" s="173"/>
    </row>
    <row r="58" spans="1:17" ht="15" customHeight="1">
      <c r="A58" s="192"/>
      <c r="B58" s="164">
        <v>2009</v>
      </c>
      <c r="C58" s="13" t="s">
        <v>331</v>
      </c>
      <c r="D58" s="208"/>
      <c r="E58" s="193"/>
      <c r="F58" s="174" t="str">
        <f t="shared" si="0"/>
        <v>-----------------</v>
      </c>
      <c r="G58" s="173" t="s">
        <v>330</v>
      </c>
      <c r="H58" s="176"/>
      <c r="I58" s="177"/>
      <c r="J58" s="169" t="s">
        <v>6</v>
      </c>
      <c r="K58" s="177"/>
      <c r="L58" s="178"/>
      <c r="M58" s="175" t="e">
        <f t="shared" si="2"/>
        <v>#DIV/0!</v>
      </c>
      <c r="N58" s="179"/>
      <c r="O58" s="214"/>
      <c r="P58" s="181"/>
      <c r="Q58" s="173"/>
    </row>
    <row r="59" spans="1:17" ht="15" customHeight="1">
      <c r="A59" s="192"/>
      <c r="B59" s="164">
        <v>2009</v>
      </c>
      <c r="C59" s="13" t="s">
        <v>331</v>
      </c>
      <c r="D59" s="208"/>
      <c r="E59" s="193"/>
      <c r="F59" s="174" t="str">
        <f t="shared" si="0"/>
        <v>-----------------</v>
      </c>
      <c r="G59" s="173" t="s">
        <v>330</v>
      </c>
      <c r="H59" s="176"/>
      <c r="I59" s="177"/>
      <c r="J59" s="169" t="s">
        <v>6</v>
      </c>
      <c r="K59" s="177"/>
      <c r="L59" s="178"/>
      <c r="M59" s="175" t="e">
        <f t="shared" si="2"/>
        <v>#DIV/0!</v>
      </c>
      <c r="N59" s="179"/>
      <c r="O59" s="194"/>
      <c r="P59" s="181"/>
      <c r="Q59" s="173"/>
    </row>
    <row r="60" spans="1:17" ht="15" customHeight="1">
      <c r="A60" s="192"/>
      <c r="B60" s="164">
        <v>2009</v>
      </c>
      <c r="C60" s="13" t="s">
        <v>331</v>
      </c>
      <c r="D60" s="208"/>
      <c r="E60" s="193"/>
      <c r="F60" s="174" t="str">
        <f t="shared" si="0"/>
        <v>-----------------</v>
      </c>
      <c r="G60" s="173" t="s">
        <v>330</v>
      </c>
      <c r="H60" s="176"/>
      <c r="I60" s="177"/>
      <c r="J60" s="169" t="s">
        <v>6</v>
      </c>
      <c r="K60" s="177"/>
      <c r="L60" s="178"/>
      <c r="M60" s="175" t="e">
        <f t="shared" si="2"/>
        <v>#DIV/0!</v>
      </c>
      <c r="N60" s="179"/>
      <c r="O60" s="194"/>
      <c r="P60" s="181"/>
      <c r="Q60" s="173"/>
    </row>
    <row r="61" spans="1:17" ht="15" customHeight="1">
      <c r="A61" s="192"/>
      <c r="B61" s="164">
        <v>2009</v>
      </c>
      <c r="C61" s="13" t="s">
        <v>331</v>
      </c>
      <c r="D61" s="208"/>
      <c r="E61" s="193"/>
      <c r="F61" s="174" t="str">
        <f t="shared" si="0"/>
        <v>-----------------</v>
      </c>
      <c r="G61" s="173" t="s">
        <v>330</v>
      </c>
      <c r="H61" s="176"/>
      <c r="I61" s="177"/>
      <c r="J61" s="169" t="s">
        <v>6</v>
      </c>
      <c r="K61" s="177"/>
      <c r="L61" s="178"/>
      <c r="M61" s="175" t="e">
        <f t="shared" si="2"/>
        <v>#DIV/0!</v>
      </c>
      <c r="N61" s="179"/>
      <c r="O61" s="194"/>
      <c r="P61" s="195"/>
      <c r="Q61" s="173"/>
    </row>
    <row r="62" spans="1:17" ht="15" customHeight="1">
      <c r="A62" s="192"/>
      <c r="B62" s="164">
        <v>2009</v>
      </c>
      <c r="C62" s="13" t="s">
        <v>331</v>
      </c>
      <c r="D62" s="208"/>
      <c r="E62" s="193"/>
      <c r="F62" s="174" t="str">
        <f t="shared" si="0"/>
        <v>-----------------</v>
      </c>
      <c r="G62" s="173" t="s">
        <v>330</v>
      </c>
      <c r="H62" s="176"/>
      <c r="I62" s="177"/>
      <c r="J62" s="169" t="s">
        <v>6</v>
      </c>
      <c r="K62" s="177"/>
      <c r="L62" s="178"/>
      <c r="M62" s="175" t="e">
        <f t="shared" si="2"/>
        <v>#DIV/0!</v>
      </c>
      <c r="N62" s="179"/>
      <c r="O62" s="194"/>
      <c r="P62" s="181"/>
      <c r="Q62" s="173"/>
    </row>
    <row r="63" spans="1:17" ht="15" customHeight="1">
      <c r="A63" s="192"/>
      <c r="B63" s="164">
        <v>2009</v>
      </c>
      <c r="C63" s="13" t="s">
        <v>331</v>
      </c>
      <c r="D63" s="208"/>
      <c r="E63" s="193"/>
      <c r="F63" s="174" t="str">
        <f t="shared" si="0"/>
        <v>-----------------</v>
      </c>
      <c r="G63" s="173" t="s">
        <v>330</v>
      </c>
      <c r="H63" s="176"/>
      <c r="I63" s="177"/>
      <c r="J63" s="169" t="s">
        <v>6</v>
      </c>
      <c r="K63" s="177"/>
      <c r="L63" s="178"/>
      <c r="M63" s="175" t="e">
        <f t="shared" si="2"/>
        <v>#DIV/0!</v>
      </c>
      <c r="N63" s="179"/>
      <c r="O63" s="194"/>
      <c r="P63" s="181"/>
      <c r="Q63" s="173"/>
    </row>
    <row r="64" spans="1:17" ht="15" customHeight="1">
      <c r="A64" s="192"/>
      <c r="B64" s="164">
        <v>2009</v>
      </c>
      <c r="C64" s="13" t="s">
        <v>331</v>
      </c>
      <c r="D64" s="208"/>
      <c r="E64" s="193"/>
      <c r="F64" s="174" t="str">
        <f t="shared" si="0"/>
        <v>-----------------</v>
      </c>
      <c r="G64" s="173" t="s">
        <v>330</v>
      </c>
      <c r="H64" s="176"/>
      <c r="I64" s="177"/>
      <c r="J64" s="169" t="s">
        <v>6</v>
      </c>
      <c r="K64" s="177"/>
      <c r="L64" s="178"/>
      <c r="M64" s="175" t="e">
        <f t="shared" si="2"/>
        <v>#DIV/0!</v>
      </c>
      <c r="N64" s="179"/>
      <c r="O64" s="180"/>
      <c r="P64" s="181"/>
      <c r="Q64" s="173"/>
    </row>
    <row r="65" spans="1:17" ht="15" customHeight="1">
      <c r="A65" s="192"/>
      <c r="B65" s="164">
        <v>2009</v>
      </c>
      <c r="C65" s="13" t="s">
        <v>331</v>
      </c>
      <c r="D65" s="208"/>
      <c r="E65" s="193"/>
      <c r="F65" s="174" t="str">
        <f t="shared" si="0"/>
        <v>-----------------</v>
      </c>
      <c r="G65" s="173" t="s">
        <v>330</v>
      </c>
      <c r="H65" s="176"/>
      <c r="I65" s="177"/>
      <c r="J65" s="169" t="s">
        <v>6</v>
      </c>
      <c r="K65" s="177"/>
      <c r="L65" s="178"/>
      <c r="M65" s="175" t="e">
        <f t="shared" si="2"/>
        <v>#DIV/0!</v>
      </c>
      <c r="N65" s="179"/>
      <c r="O65" s="180"/>
      <c r="P65" s="181"/>
      <c r="Q65" s="173"/>
    </row>
    <row r="66" spans="1:17" ht="15" customHeight="1">
      <c r="A66" s="192"/>
      <c r="B66" s="164">
        <v>2009</v>
      </c>
      <c r="C66" s="13" t="s">
        <v>331</v>
      </c>
      <c r="D66" s="208"/>
      <c r="E66" s="193"/>
      <c r="F66" s="174" t="str">
        <f t="shared" si="0"/>
        <v>-----------------</v>
      </c>
      <c r="G66" s="173" t="s">
        <v>330</v>
      </c>
      <c r="H66" s="176"/>
      <c r="I66" s="177"/>
      <c r="J66" s="169" t="s">
        <v>6</v>
      </c>
      <c r="K66" s="177"/>
      <c r="L66" s="178"/>
      <c r="M66" s="175" t="e">
        <f t="shared" si="2"/>
        <v>#DIV/0!</v>
      </c>
      <c r="N66" s="179"/>
      <c r="O66" s="194"/>
      <c r="P66" s="181"/>
      <c r="Q66" s="173"/>
    </row>
    <row r="67" spans="1:17" ht="15" customHeight="1">
      <c r="A67" s="192"/>
      <c r="B67" s="164">
        <v>2009</v>
      </c>
      <c r="C67" s="13" t="s">
        <v>331</v>
      </c>
      <c r="D67" s="208"/>
      <c r="E67" s="193"/>
      <c r="F67" s="174" t="str">
        <f t="shared" si="0"/>
        <v>-----------------</v>
      </c>
      <c r="G67" s="173" t="s">
        <v>330</v>
      </c>
      <c r="H67" s="176"/>
      <c r="I67" s="177"/>
      <c r="J67" s="169" t="s">
        <v>6</v>
      </c>
      <c r="K67" s="177"/>
      <c r="L67" s="178"/>
      <c r="M67" s="175" t="e">
        <f t="shared" si="2"/>
        <v>#DIV/0!</v>
      </c>
      <c r="N67" s="179"/>
      <c r="O67" s="194"/>
      <c r="P67" s="181"/>
      <c r="Q67" s="173"/>
    </row>
    <row r="68" spans="1:17" ht="15" customHeight="1">
      <c r="A68" s="192"/>
      <c r="B68" s="164">
        <v>2009</v>
      </c>
      <c r="C68" s="13" t="s">
        <v>331</v>
      </c>
      <c r="D68" s="208"/>
      <c r="E68" s="193"/>
      <c r="F68" s="174" t="str">
        <f t="shared" si="0"/>
        <v>-----------------</v>
      </c>
      <c r="G68" s="173" t="s">
        <v>330</v>
      </c>
      <c r="H68" s="176"/>
      <c r="I68" s="177"/>
      <c r="J68" s="169" t="s">
        <v>6</v>
      </c>
      <c r="K68" s="177"/>
      <c r="L68" s="178"/>
      <c r="M68" s="175" t="e">
        <f t="shared" si="2"/>
        <v>#DIV/0!</v>
      </c>
      <c r="N68" s="179"/>
      <c r="O68" s="194"/>
      <c r="P68" s="181"/>
      <c r="Q68" s="173"/>
    </row>
    <row r="69" spans="1:17" ht="15" customHeight="1">
      <c r="A69" s="192"/>
      <c r="B69" s="164">
        <v>2009</v>
      </c>
      <c r="C69" s="13" t="s">
        <v>331</v>
      </c>
      <c r="D69" s="208"/>
      <c r="E69" s="193"/>
      <c r="F69" s="174" t="str">
        <f t="shared" si="0"/>
        <v>-----------------</v>
      </c>
      <c r="G69" s="173" t="s">
        <v>330</v>
      </c>
      <c r="H69" s="176"/>
      <c r="I69" s="177"/>
      <c r="J69" s="169" t="s">
        <v>6</v>
      </c>
      <c r="K69" s="177"/>
      <c r="L69" s="178"/>
      <c r="M69" s="175" t="e">
        <f t="shared" si="2"/>
        <v>#DIV/0!</v>
      </c>
      <c r="N69" s="179"/>
      <c r="O69" s="214"/>
      <c r="P69" s="181"/>
      <c r="Q69" s="173"/>
    </row>
    <row r="70" spans="1:17" ht="15" customHeight="1">
      <c r="A70" s="192"/>
      <c r="B70" s="164">
        <v>2009</v>
      </c>
      <c r="C70" s="13" t="s">
        <v>331</v>
      </c>
      <c r="D70" s="208"/>
      <c r="E70" s="193"/>
      <c r="F70" s="174" t="str">
        <f t="shared" si="0"/>
        <v>-----------------</v>
      </c>
      <c r="G70" s="173" t="s">
        <v>330</v>
      </c>
      <c r="H70" s="176"/>
      <c r="I70" s="177"/>
      <c r="J70" s="169" t="s">
        <v>6</v>
      </c>
      <c r="K70" s="177"/>
      <c r="L70" s="178"/>
      <c r="M70" s="175" t="e">
        <f t="shared" si="2"/>
        <v>#DIV/0!</v>
      </c>
      <c r="N70" s="179"/>
      <c r="O70" s="194"/>
      <c r="P70" s="181"/>
      <c r="Q70" s="173"/>
    </row>
    <row r="71" spans="1:17" ht="15" customHeight="1">
      <c r="A71" s="192"/>
      <c r="B71" s="164">
        <v>2009</v>
      </c>
      <c r="C71" s="13" t="s">
        <v>331</v>
      </c>
      <c r="D71" s="208"/>
      <c r="E71" s="209"/>
      <c r="F71" s="174" t="str">
        <f t="shared" si="0"/>
        <v>-----------------</v>
      </c>
      <c r="G71" s="173" t="s">
        <v>330</v>
      </c>
      <c r="H71" s="176"/>
      <c r="I71" s="177"/>
      <c r="J71" s="169" t="s">
        <v>6</v>
      </c>
      <c r="K71" s="177"/>
      <c r="L71" s="178"/>
      <c r="M71" s="175" t="e">
        <f t="shared" si="2"/>
        <v>#DIV/0!</v>
      </c>
      <c r="N71" s="179"/>
      <c r="O71" s="214"/>
      <c r="P71" s="181"/>
      <c r="Q71" s="173"/>
    </row>
    <row r="72" spans="1:17" ht="15" customHeight="1">
      <c r="A72" s="192"/>
      <c r="B72" s="164">
        <v>2009</v>
      </c>
      <c r="C72" s="13" t="s">
        <v>331</v>
      </c>
      <c r="D72" s="208"/>
      <c r="E72" s="193"/>
      <c r="F72" s="174" t="str">
        <f t="shared" si="0"/>
        <v>-----------------</v>
      </c>
      <c r="G72" s="173" t="s">
        <v>330</v>
      </c>
      <c r="H72" s="176"/>
      <c r="I72" s="177"/>
      <c r="J72" s="169" t="s">
        <v>6</v>
      </c>
      <c r="K72" s="177"/>
      <c r="L72" s="178"/>
      <c r="M72" s="175" t="e">
        <f t="shared" si="2"/>
        <v>#DIV/0!</v>
      </c>
      <c r="N72" s="179"/>
      <c r="O72" s="214"/>
      <c r="P72" s="181"/>
      <c r="Q72" s="173"/>
    </row>
    <row r="73" spans="1:17" ht="15" customHeight="1">
      <c r="A73" s="192"/>
      <c r="B73" s="164">
        <v>2009</v>
      </c>
      <c r="C73" s="13" t="s">
        <v>331</v>
      </c>
      <c r="D73" s="208"/>
      <c r="E73" s="193"/>
      <c r="F73" s="174" t="str">
        <f aca="true" t="shared" si="3" ref="F73:F136">IF(AND(D73+E73+2415018.5=2415018.5),"-----------------",D73+E73+2415018.5)</f>
        <v>-----------------</v>
      </c>
      <c r="G73" s="173" t="s">
        <v>330</v>
      </c>
      <c r="H73" s="176"/>
      <c r="I73" s="177"/>
      <c r="J73" s="169" t="s">
        <v>6</v>
      </c>
      <c r="K73" s="177"/>
      <c r="L73" s="178"/>
      <c r="M73" s="175" t="e">
        <f t="shared" si="2"/>
        <v>#DIV/0!</v>
      </c>
      <c r="N73" s="179"/>
      <c r="O73" s="214"/>
      <c r="P73" s="181"/>
      <c r="Q73" s="173"/>
    </row>
    <row r="74" spans="1:17" ht="15" customHeight="1">
      <c r="A74" s="192"/>
      <c r="B74" s="164">
        <v>2009</v>
      </c>
      <c r="C74" s="13" t="s">
        <v>331</v>
      </c>
      <c r="D74" s="208"/>
      <c r="E74" s="193"/>
      <c r="F74" s="174" t="str">
        <f t="shared" si="3"/>
        <v>-----------------</v>
      </c>
      <c r="G74" s="173" t="s">
        <v>330</v>
      </c>
      <c r="H74" s="176"/>
      <c r="I74" s="177"/>
      <c r="J74" s="169" t="s">
        <v>6</v>
      </c>
      <c r="K74" s="177"/>
      <c r="L74" s="178"/>
      <c r="M74" s="175" t="e">
        <f t="shared" si="2"/>
        <v>#DIV/0!</v>
      </c>
      <c r="N74" s="179"/>
      <c r="O74" s="180"/>
      <c r="P74" s="181"/>
      <c r="Q74" s="173"/>
    </row>
    <row r="75" spans="1:17" ht="15" customHeight="1">
      <c r="A75" s="192"/>
      <c r="B75" s="164">
        <v>2009</v>
      </c>
      <c r="C75" s="13" t="s">
        <v>331</v>
      </c>
      <c r="D75" s="208"/>
      <c r="E75" s="193"/>
      <c r="F75" s="174" t="str">
        <f t="shared" si="3"/>
        <v>-----------------</v>
      </c>
      <c r="G75" s="173" t="s">
        <v>330</v>
      </c>
      <c r="H75" s="176"/>
      <c r="I75" s="177"/>
      <c r="J75" s="169" t="s">
        <v>6</v>
      </c>
      <c r="K75" s="177"/>
      <c r="L75" s="178"/>
      <c r="M75" s="175" t="e">
        <f t="shared" si="2"/>
        <v>#DIV/0!</v>
      </c>
      <c r="N75" s="179"/>
      <c r="O75" s="214"/>
      <c r="P75" s="181"/>
      <c r="Q75" s="173"/>
    </row>
    <row r="76" spans="1:17" ht="15" customHeight="1">
      <c r="A76" s="192"/>
      <c r="B76" s="164">
        <v>2009</v>
      </c>
      <c r="C76" s="13" t="s">
        <v>331</v>
      </c>
      <c r="D76" s="208"/>
      <c r="E76" s="193"/>
      <c r="F76" s="174" t="str">
        <f t="shared" si="3"/>
        <v>-----------------</v>
      </c>
      <c r="G76" s="173" t="s">
        <v>330</v>
      </c>
      <c r="H76" s="176"/>
      <c r="I76" s="177"/>
      <c r="J76" s="169" t="s">
        <v>6</v>
      </c>
      <c r="K76" s="177"/>
      <c r="L76" s="178"/>
      <c r="M76" s="175" t="e">
        <f t="shared" si="2"/>
        <v>#DIV/0!</v>
      </c>
      <c r="N76" s="179"/>
      <c r="O76" s="214"/>
      <c r="P76" s="181"/>
      <c r="Q76" s="173"/>
    </row>
    <row r="77" spans="1:17" ht="15" customHeight="1">
      <c r="A77" s="192"/>
      <c r="B77" s="164">
        <v>2009</v>
      </c>
      <c r="C77" s="13" t="s">
        <v>331</v>
      </c>
      <c r="D77" s="208"/>
      <c r="E77" s="193"/>
      <c r="F77" s="174" t="str">
        <f t="shared" si="3"/>
        <v>-----------------</v>
      </c>
      <c r="G77" s="173" t="s">
        <v>330</v>
      </c>
      <c r="H77" s="176"/>
      <c r="I77" s="177"/>
      <c r="J77" s="169" t="s">
        <v>6</v>
      </c>
      <c r="K77" s="177"/>
      <c r="L77" s="178"/>
      <c r="M77" s="175" t="e">
        <f t="shared" si="2"/>
        <v>#DIV/0!</v>
      </c>
      <c r="N77" s="179"/>
      <c r="O77" s="194"/>
      <c r="P77" s="181"/>
      <c r="Q77" s="173"/>
    </row>
    <row r="78" spans="1:17" ht="15" customHeight="1">
      <c r="A78" s="192"/>
      <c r="B78" s="164">
        <v>2009</v>
      </c>
      <c r="C78" s="13" t="s">
        <v>331</v>
      </c>
      <c r="D78" s="208"/>
      <c r="E78" s="193"/>
      <c r="F78" s="174" t="str">
        <f t="shared" si="3"/>
        <v>-----------------</v>
      </c>
      <c r="G78" s="173" t="s">
        <v>330</v>
      </c>
      <c r="H78" s="176"/>
      <c r="I78" s="177"/>
      <c r="J78" s="169" t="s">
        <v>6</v>
      </c>
      <c r="K78" s="177"/>
      <c r="L78" s="178"/>
      <c r="M78" s="175" t="e">
        <f t="shared" si="2"/>
        <v>#DIV/0!</v>
      </c>
      <c r="N78" s="179"/>
      <c r="O78" s="214"/>
      <c r="P78" s="195"/>
      <c r="Q78" s="173"/>
    </row>
    <row r="79" spans="1:17" ht="15" customHeight="1">
      <c r="A79" s="192"/>
      <c r="B79" s="164">
        <v>2009</v>
      </c>
      <c r="C79" s="13" t="s">
        <v>331</v>
      </c>
      <c r="D79" s="208"/>
      <c r="E79" s="193"/>
      <c r="F79" s="174" t="str">
        <f t="shared" si="3"/>
        <v>-----------------</v>
      </c>
      <c r="G79" s="173" t="s">
        <v>330</v>
      </c>
      <c r="H79" s="176"/>
      <c r="I79" s="177"/>
      <c r="J79" s="169" t="s">
        <v>6</v>
      </c>
      <c r="K79" s="177"/>
      <c r="L79" s="178"/>
      <c r="M79" s="175" t="e">
        <f t="shared" si="2"/>
        <v>#DIV/0!</v>
      </c>
      <c r="N79" s="179"/>
      <c r="O79" s="180"/>
      <c r="P79" s="195"/>
      <c r="Q79" s="173"/>
    </row>
    <row r="80" spans="1:17" ht="15" customHeight="1">
      <c r="A80" s="192"/>
      <c r="B80" s="164">
        <v>2009</v>
      </c>
      <c r="C80" s="13" t="s">
        <v>331</v>
      </c>
      <c r="D80" s="208"/>
      <c r="E80" s="193"/>
      <c r="F80" s="174" t="str">
        <f t="shared" si="3"/>
        <v>-----------------</v>
      </c>
      <c r="G80" s="173" t="s">
        <v>330</v>
      </c>
      <c r="H80" s="176"/>
      <c r="I80" s="177"/>
      <c r="J80" s="169" t="s">
        <v>6</v>
      </c>
      <c r="K80" s="177"/>
      <c r="L80" s="178"/>
      <c r="M80" s="175" t="e">
        <f t="shared" si="2"/>
        <v>#DIV/0!</v>
      </c>
      <c r="N80" s="179"/>
      <c r="O80" s="214"/>
      <c r="P80" s="195"/>
      <c r="Q80" s="173"/>
    </row>
    <row r="81" spans="1:17" ht="15" customHeight="1">
      <c r="A81" s="192"/>
      <c r="B81" s="164">
        <v>2009</v>
      </c>
      <c r="C81" s="13" t="s">
        <v>331</v>
      </c>
      <c r="D81" s="208"/>
      <c r="E81" s="193"/>
      <c r="F81" s="174" t="str">
        <f t="shared" si="3"/>
        <v>-----------------</v>
      </c>
      <c r="G81" s="173" t="s">
        <v>330</v>
      </c>
      <c r="H81" s="176"/>
      <c r="I81" s="177"/>
      <c r="J81" s="169" t="s">
        <v>6</v>
      </c>
      <c r="K81" s="177"/>
      <c r="L81" s="178"/>
      <c r="M81" s="175" t="e">
        <f t="shared" si="2"/>
        <v>#DIV/0!</v>
      </c>
      <c r="N81" s="179"/>
      <c r="O81" s="194"/>
      <c r="P81" s="181"/>
      <c r="Q81" s="173"/>
    </row>
    <row r="82" spans="1:17" ht="15" customHeight="1">
      <c r="A82" s="192"/>
      <c r="B82" s="164">
        <v>2009</v>
      </c>
      <c r="C82" s="13" t="s">
        <v>331</v>
      </c>
      <c r="D82" s="208"/>
      <c r="E82" s="193"/>
      <c r="F82" s="174" t="str">
        <f t="shared" si="3"/>
        <v>-----------------</v>
      </c>
      <c r="G82" s="173" t="s">
        <v>330</v>
      </c>
      <c r="H82" s="176"/>
      <c r="I82" s="177"/>
      <c r="J82" s="169" t="s">
        <v>6</v>
      </c>
      <c r="K82" s="177"/>
      <c r="L82" s="178"/>
      <c r="M82" s="175" t="e">
        <f t="shared" si="2"/>
        <v>#DIV/0!</v>
      </c>
      <c r="N82" s="179"/>
      <c r="O82" s="214"/>
      <c r="P82" s="195"/>
      <c r="Q82" s="173"/>
    </row>
    <row r="83" spans="1:17" ht="15" customHeight="1">
      <c r="A83" s="192"/>
      <c r="B83" s="164">
        <v>2009</v>
      </c>
      <c r="C83" s="13" t="s">
        <v>331</v>
      </c>
      <c r="D83" s="208"/>
      <c r="E83" s="193"/>
      <c r="F83" s="174" t="str">
        <f t="shared" si="3"/>
        <v>-----------------</v>
      </c>
      <c r="G83" s="173" t="s">
        <v>330</v>
      </c>
      <c r="H83" s="176"/>
      <c r="I83" s="177"/>
      <c r="J83" s="169" t="s">
        <v>6</v>
      </c>
      <c r="K83" s="177"/>
      <c r="L83" s="178"/>
      <c r="M83" s="175" t="e">
        <f t="shared" si="2"/>
        <v>#DIV/0!</v>
      </c>
      <c r="N83" s="179"/>
      <c r="O83" s="194"/>
      <c r="P83" s="195"/>
      <c r="Q83" s="173"/>
    </row>
    <row r="84" spans="1:17" ht="15" customHeight="1">
      <c r="A84" s="192"/>
      <c r="B84" s="164">
        <v>2009</v>
      </c>
      <c r="C84" s="13" t="s">
        <v>331</v>
      </c>
      <c r="D84" s="208"/>
      <c r="E84" s="193"/>
      <c r="F84" s="174" t="str">
        <f t="shared" si="3"/>
        <v>-----------------</v>
      </c>
      <c r="G84" s="173" t="s">
        <v>330</v>
      </c>
      <c r="H84" s="176"/>
      <c r="I84" s="177"/>
      <c r="J84" s="169" t="s">
        <v>6</v>
      </c>
      <c r="K84" s="177"/>
      <c r="L84" s="178"/>
      <c r="M84" s="175" t="e">
        <f t="shared" si="2"/>
        <v>#DIV/0!</v>
      </c>
      <c r="N84" s="179"/>
      <c r="O84" s="194"/>
      <c r="P84" s="195"/>
      <c r="Q84" s="173"/>
    </row>
    <row r="85" spans="1:17" ht="15" customHeight="1">
      <c r="A85" s="192"/>
      <c r="B85" s="164">
        <v>2009</v>
      </c>
      <c r="C85" s="13" t="s">
        <v>331</v>
      </c>
      <c r="D85" s="208"/>
      <c r="E85" s="193"/>
      <c r="F85" s="174" t="str">
        <f t="shared" si="3"/>
        <v>-----------------</v>
      </c>
      <c r="G85" s="173" t="s">
        <v>330</v>
      </c>
      <c r="H85" s="176"/>
      <c r="I85" s="177"/>
      <c r="J85" s="169" t="s">
        <v>6</v>
      </c>
      <c r="K85" s="177"/>
      <c r="L85" s="178"/>
      <c r="M85" s="175" t="e">
        <f t="shared" si="2"/>
        <v>#DIV/0!</v>
      </c>
      <c r="N85" s="179"/>
      <c r="O85" s="194"/>
      <c r="P85" s="195"/>
      <c r="Q85" s="173"/>
    </row>
    <row r="86" spans="1:17" ht="15" customHeight="1">
      <c r="A86" s="192"/>
      <c r="B86" s="164">
        <v>2009</v>
      </c>
      <c r="C86" s="13" t="s">
        <v>331</v>
      </c>
      <c r="D86" s="208"/>
      <c r="E86" s="215"/>
      <c r="F86" s="174" t="str">
        <f t="shared" si="3"/>
        <v>-----------------</v>
      </c>
      <c r="G86" s="173" t="s">
        <v>330</v>
      </c>
      <c r="H86" s="216"/>
      <c r="I86" s="169"/>
      <c r="J86" s="169" t="s">
        <v>6</v>
      </c>
      <c r="K86" s="169"/>
      <c r="L86" s="213"/>
      <c r="M86" s="175" t="e">
        <f t="shared" si="2"/>
        <v>#DIV/0!</v>
      </c>
      <c r="N86" s="217"/>
      <c r="O86" s="218"/>
      <c r="P86" s="219"/>
      <c r="Q86" s="173"/>
    </row>
    <row r="87" spans="1:17" ht="15" customHeight="1">
      <c r="A87" s="192"/>
      <c r="B87" s="164">
        <v>2009</v>
      </c>
      <c r="C87" s="13" t="s">
        <v>331</v>
      </c>
      <c r="D87" s="208"/>
      <c r="E87" s="215"/>
      <c r="F87" s="174" t="str">
        <f t="shared" si="3"/>
        <v>-----------------</v>
      </c>
      <c r="G87" s="173" t="s">
        <v>330</v>
      </c>
      <c r="H87" s="216"/>
      <c r="I87" s="169"/>
      <c r="J87" s="169" t="s">
        <v>6</v>
      </c>
      <c r="K87" s="169"/>
      <c r="L87" s="213"/>
      <c r="M87" s="175" t="e">
        <f t="shared" si="2"/>
        <v>#DIV/0!</v>
      </c>
      <c r="N87" s="220"/>
      <c r="O87" s="221"/>
      <c r="P87" s="219"/>
      <c r="Q87" s="173"/>
    </row>
    <row r="88" spans="1:17" ht="15" customHeight="1">
      <c r="A88" s="192"/>
      <c r="B88" s="164">
        <v>2009</v>
      </c>
      <c r="C88" s="13" t="s">
        <v>331</v>
      </c>
      <c r="D88" s="208"/>
      <c r="E88" s="193"/>
      <c r="F88" s="174" t="str">
        <f t="shared" si="3"/>
        <v>-----------------</v>
      </c>
      <c r="G88" s="173" t="s">
        <v>330</v>
      </c>
      <c r="H88" s="176"/>
      <c r="I88" s="177"/>
      <c r="J88" s="169" t="s">
        <v>6</v>
      </c>
      <c r="K88" s="177"/>
      <c r="L88" s="178"/>
      <c r="M88" s="175" t="e">
        <f t="shared" si="2"/>
        <v>#DIV/0!</v>
      </c>
      <c r="N88" s="179"/>
      <c r="O88" s="180"/>
      <c r="P88" s="181"/>
      <c r="Q88" s="173"/>
    </row>
    <row r="89" spans="1:17" ht="15" customHeight="1">
      <c r="A89" s="192"/>
      <c r="B89" s="164">
        <v>2009</v>
      </c>
      <c r="C89" s="13" t="s">
        <v>331</v>
      </c>
      <c r="D89" s="208"/>
      <c r="E89" s="193"/>
      <c r="F89" s="174" t="str">
        <f t="shared" si="3"/>
        <v>-----------------</v>
      </c>
      <c r="G89" s="173" t="s">
        <v>330</v>
      </c>
      <c r="H89" s="176"/>
      <c r="I89" s="177"/>
      <c r="J89" s="169" t="s">
        <v>6</v>
      </c>
      <c r="K89" s="177"/>
      <c r="L89" s="178"/>
      <c r="M89" s="175" t="e">
        <f t="shared" si="2"/>
        <v>#DIV/0!</v>
      </c>
      <c r="N89" s="179"/>
      <c r="O89" s="180"/>
      <c r="P89" s="181"/>
      <c r="Q89" s="173"/>
    </row>
    <row r="90" spans="1:17" ht="15" customHeight="1">
      <c r="A90" s="222"/>
      <c r="B90" s="164">
        <v>2009</v>
      </c>
      <c r="C90" s="13" t="s">
        <v>331</v>
      </c>
      <c r="D90" s="165"/>
      <c r="E90" s="166"/>
      <c r="F90" s="174" t="str">
        <f t="shared" si="3"/>
        <v>-----------------</v>
      </c>
      <c r="G90" s="173" t="s">
        <v>330</v>
      </c>
      <c r="H90" s="167"/>
      <c r="I90" s="168"/>
      <c r="J90" s="169" t="s">
        <v>6</v>
      </c>
      <c r="K90" s="168"/>
      <c r="L90" s="170"/>
      <c r="M90" s="175" t="e">
        <f t="shared" si="2"/>
        <v>#DIV/0!</v>
      </c>
      <c r="N90" s="172"/>
      <c r="O90" s="182"/>
      <c r="P90" s="171"/>
      <c r="Q90" s="13"/>
    </row>
    <row r="91" spans="1:17" ht="15" customHeight="1">
      <c r="A91" s="222"/>
      <c r="B91" s="164">
        <v>2009</v>
      </c>
      <c r="C91" s="13" t="s">
        <v>331</v>
      </c>
      <c r="D91" s="165"/>
      <c r="E91" s="166"/>
      <c r="F91" s="174" t="str">
        <f t="shared" si="3"/>
        <v>-----------------</v>
      </c>
      <c r="G91" s="173" t="s">
        <v>330</v>
      </c>
      <c r="H91" s="167"/>
      <c r="I91" s="168"/>
      <c r="J91" s="169" t="s">
        <v>6</v>
      </c>
      <c r="K91" s="168"/>
      <c r="L91" s="170"/>
      <c r="M91" s="175" t="e">
        <f t="shared" si="2"/>
        <v>#DIV/0!</v>
      </c>
      <c r="N91" s="172"/>
      <c r="O91" s="182"/>
      <c r="P91" s="17"/>
      <c r="Q91" s="13"/>
    </row>
    <row r="92" spans="1:17" ht="15" customHeight="1">
      <c r="A92" s="222"/>
      <c r="B92" s="164">
        <v>2009</v>
      </c>
      <c r="C92" s="13" t="s">
        <v>331</v>
      </c>
      <c r="D92" s="165"/>
      <c r="E92" s="166"/>
      <c r="F92" s="174" t="str">
        <f t="shared" si="3"/>
        <v>-----------------</v>
      </c>
      <c r="G92" s="173" t="s">
        <v>330</v>
      </c>
      <c r="H92" s="167"/>
      <c r="I92" s="168"/>
      <c r="J92" s="169" t="s">
        <v>6</v>
      </c>
      <c r="K92" s="168"/>
      <c r="L92" s="170"/>
      <c r="M92" s="175" t="e">
        <f t="shared" si="2"/>
        <v>#DIV/0!</v>
      </c>
      <c r="N92" s="172"/>
      <c r="O92" s="182"/>
      <c r="P92" s="171"/>
      <c r="Q92" s="13"/>
    </row>
    <row r="93" spans="1:17" ht="15" customHeight="1">
      <c r="A93" s="222"/>
      <c r="B93" s="164">
        <v>2009</v>
      </c>
      <c r="C93" s="13" t="s">
        <v>331</v>
      </c>
      <c r="D93" s="165"/>
      <c r="E93" s="166"/>
      <c r="F93" s="174" t="str">
        <f t="shared" si="3"/>
        <v>-----------------</v>
      </c>
      <c r="G93" s="173" t="s">
        <v>330</v>
      </c>
      <c r="H93" s="167"/>
      <c r="I93" s="168"/>
      <c r="J93" s="169" t="s">
        <v>6</v>
      </c>
      <c r="K93" s="168"/>
      <c r="L93" s="170"/>
      <c r="M93" s="175" t="e">
        <f t="shared" si="2"/>
        <v>#DIV/0!</v>
      </c>
      <c r="N93" s="172"/>
      <c r="O93" s="182"/>
      <c r="P93" s="171"/>
      <c r="Q93" s="13"/>
    </row>
    <row r="94" spans="1:17" ht="15" customHeight="1">
      <c r="A94" s="222"/>
      <c r="B94" s="164">
        <v>2009</v>
      </c>
      <c r="C94" s="13" t="s">
        <v>331</v>
      </c>
      <c r="D94" s="165"/>
      <c r="E94" s="166"/>
      <c r="F94" s="174" t="str">
        <f t="shared" si="3"/>
        <v>-----------------</v>
      </c>
      <c r="G94" s="173" t="s">
        <v>330</v>
      </c>
      <c r="H94" s="167"/>
      <c r="I94" s="168"/>
      <c r="J94" s="169" t="s">
        <v>6</v>
      </c>
      <c r="K94" s="168"/>
      <c r="L94" s="170"/>
      <c r="M94" s="175" t="e">
        <f t="shared" si="2"/>
        <v>#DIV/0!</v>
      </c>
      <c r="N94" s="172"/>
      <c r="O94" s="182"/>
      <c r="P94" s="171"/>
      <c r="Q94" s="13"/>
    </row>
    <row r="95" spans="1:17" ht="15" customHeight="1">
      <c r="A95" s="222"/>
      <c r="B95" s="164">
        <v>2009</v>
      </c>
      <c r="C95" s="13" t="s">
        <v>331</v>
      </c>
      <c r="D95" s="165"/>
      <c r="E95" s="166"/>
      <c r="F95" s="174" t="str">
        <f t="shared" si="3"/>
        <v>-----------------</v>
      </c>
      <c r="G95" s="173" t="s">
        <v>330</v>
      </c>
      <c r="H95" s="167"/>
      <c r="I95" s="168"/>
      <c r="J95" s="169" t="s">
        <v>6</v>
      </c>
      <c r="K95" s="168"/>
      <c r="L95" s="170"/>
      <c r="M95" s="175" t="e">
        <f t="shared" si="2"/>
        <v>#DIV/0!</v>
      </c>
      <c r="N95" s="172"/>
      <c r="O95" s="182"/>
      <c r="P95" s="17"/>
      <c r="Q95" s="13"/>
    </row>
    <row r="96" spans="1:17" ht="15" customHeight="1">
      <c r="A96" s="222"/>
      <c r="B96" s="164">
        <v>2009</v>
      </c>
      <c r="C96" s="13" t="s">
        <v>331</v>
      </c>
      <c r="D96" s="165"/>
      <c r="E96" s="166"/>
      <c r="F96" s="174" t="str">
        <f t="shared" si="3"/>
        <v>-----------------</v>
      </c>
      <c r="G96" s="173" t="s">
        <v>330</v>
      </c>
      <c r="H96" s="167"/>
      <c r="I96" s="168"/>
      <c r="J96" s="169" t="s">
        <v>6</v>
      </c>
      <c r="K96" s="168"/>
      <c r="L96" s="170"/>
      <c r="M96" s="175" t="e">
        <f t="shared" si="2"/>
        <v>#DIV/0!</v>
      </c>
      <c r="N96" s="172"/>
      <c r="O96" s="182"/>
      <c r="P96" s="17"/>
      <c r="Q96" s="13"/>
    </row>
    <row r="97" spans="1:17" ht="15" customHeight="1">
      <c r="A97" s="222"/>
      <c r="B97" s="164">
        <v>2009</v>
      </c>
      <c r="C97" s="13" t="s">
        <v>331</v>
      </c>
      <c r="D97" s="165"/>
      <c r="E97" s="166"/>
      <c r="F97" s="174" t="str">
        <f t="shared" si="3"/>
        <v>-----------------</v>
      </c>
      <c r="G97" s="173" t="s">
        <v>330</v>
      </c>
      <c r="H97" s="167"/>
      <c r="I97" s="168"/>
      <c r="J97" s="169" t="s">
        <v>6</v>
      </c>
      <c r="K97" s="168"/>
      <c r="L97" s="170"/>
      <c r="M97" s="175" t="e">
        <f t="shared" si="2"/>
        <v>#DIV/0!</v>
      </c>
      <c r="N97" s="172"/>
      <c r="O97" s="182"/>
      <c r="P97" s="171"/>
      <c r="Q97" s="13"/>
    </row>
    <row r="98" spans="1:17" ht="15" customHeight="1">
      <c r="A98" s="222"/>
      <c r="B98" s="164">
        <v>2009</v>
      </c>
      <c r="C98" s="13" t="s">
        <v>331</v>
      </c>
      <c r="D98" s="165"/>
      <c r="E98" s="166"/>
      <c r="F98" s="174" t="str">
        <f t="shared" si="3"/>
        <v>-----------------</v>
      </c>
      <c r="G98" s="173" t="s">
        <v>330</v>
      </c>
      <c r="H98" s="167"/>
      <c r="I98" s="168"/>
      <c r="J98" s="169" t="s">
        <v>6</v>
      </c>
      <c r="K98" s="168"/>
      <c r="L98" s="170"/>
      <c r="M98" s="175" t="e">
        <f t="shared" si="2"/>
        <v>#DIV/0!</v>
      </c>
      <c r="N98" s="172"/>
      <c r="O98" s="182"/>
      <c r="P98" s="171"/>
      <c r="Q98" s="13"/>
    </row>
    <row r="99" spans="1:17" ht="15" customHeight="1">
      <c r="A99" s="222"/>
      <c r="B99" s="164">
        <v>2009</v>
      </c>
      <c r="C99" s="13" t="s">
        <v>331</v>
      </c>
      <c r="D99" s="165"/>
      <c r="E99" s="166"/>
      <c r="F99" s="174" t="str">
        <f t="shared" si="3"/>
        <v>-----------------</v>
      </c>
      <c r="G99" s="173" t="s">
        <v>330</v>
      </c>
      <c r="H99" s="167"/>
      <c r="I99" s="168"/>
      <c r="J99" s="169" t="s">
        <v>6</v>
      </c>
      <c r="K99" s="168"/>
      <c r="L99" s="170"/>
      <c r="M99" s="175" t="e">
        <f t="shared" si="2"/>
        <v>#DIV/0!</v>
      </c>
      <c r="N99" s="172"/>
      <c r="O99" s="182"/>
      <c r="P99" s="17"/>
      <c r="Q99" s="13"/>
    </row>
    <row r="100" spans="1:17" ht="15" customHeight="1">
      <c r="A100" s="222"/>
      <c r="B100" s="164">
        <v>2009</v>
      </c>
      <c r="C100" s="13" t="s">
        <v>331</v>
      </c>
      <c r="D100" s="165"/>
      <c r="E100" s="166"/>
      <c r="F100" s="174" t="str">
        <f t="shared" si="3"/>
        <v>-----------------</v>
      </c>
      <c r="G100" s="173" t="s">
        <v>330</v>
      </c>
      <c r="H100" s="167"/>
      <c r="I100" s="168"/>
      <c r="J100" s="169" t="s">
        <v>6</v>
      </c>
      <c r="K100" s="168"/>
      <c r="L100" s="170"/>
      <c r="M100" s="175" t="e">
        <f t="shared" si="2"/>
        <v>#DIV/0!</v>
      </c>
      <c r="N100" s="172"/>
      <c r="O100" s="182"/>
      <c r="P100" s="17"/>
      <c r="Q100" s="13"/>
    </row>
    <row r="101" spans="1:17" ht="15" customHeight="1">
      <c r="A101" s="222"/>
      <c r="B101" s="164">
        <v>2009</v>
      </c>
      <c r="C101" s="13" t="s">
        <v>331</v>
      </c>
      <c r="D101" s="165"/>
      <c r="E101" s="166"/>
      <c r="F101" s="174" t="str">
        <f t="shared" si="3"/>
        <v>-----------------</v>
      </c>
      <c r="G101" s="173" t="s">
        <v>330</v>
      </c>
      <c r="H101" s="167"/>
      <c r="I101" s="168"/>
      <c r="J101" s="169" t="s">
        <v>6</v>
      </c>
      <c r="K101" s="168"/>
      <c r="L101" s="170"/>
      <c r="M101" s="175" t="e">
        <f t="shared" si="2"/>
        <v>#DIV/0!</v>
      </c>
      <c r="N101" s="172"/>
      <c r="O101" s="182"/>
      <c r="P101" s="17"/>
      <c r="Q101" s="13"/>
    </row>
    <row r="102" spans="1:17" ht="15" customHeight="1">
      <c r="A102" s="222"/>
      <c r="B102" s="164">
        <v>2009</v>
      </c>
      <c r="C102" s="13" t="s">
        <v>331</v>
      </c>
      <c r="D102" s="165"/>
      <c r="E102" s="166"/>
      <c r="F102" s="174" t="str">
        <f t="shared" si="3"/>
        <v>-----------------</v>
      </c>
      <c r="G102" s="173" t="s">
        <v>330</v>
      </c>
      <c r="H102" s="167"/>
      <c r="I102" s="168"/>
      <c r="J102" s="169" t="s">
        <v>6</v>
      </c>
      <c r="K102" s="168"/>
      <c r="L102" s="170"/>
      <c r="M102" s="175" t="e">
        <f t="shared" si="2"/>
        <v>#DIV/0!</v>
      </c>
      <c r="N102" s="172"/>
      <c r="O102" s="182"/>
      <c r="P102" s="17"/>
      <c r="Q102" s="13"/>
    </row>
    <row r="103" spans="1:17" ht="15" customHeight="1">
      <c r="A103" s="222"/>
      <c r="B103" s="164">
        <v>2009</v>
      </c>
      <c r="C103" s="13" t="s">
        <v>331</v>
      </c>
      <c r="D103" s="165"/>
      <c r="E103" s="166"/>
      <c r="F103" s="174" t="str">
        <f t="shared" si="3"/>
        <v>-----------------</v>
      </c>
      <c r="G103" s="173" t="s">
        <v>330</v>
      </c>
      <c r="H103" s="167"/>
      <c r="I103" s="168"/>
      <c r="J103" s="169" t="s">
        <v>6</v>
      </c>
      <c r="K103" s="168"/>
      <c r="L103" s="170"/>
      <c r="M103" s="175" t="e">
        <f t="shared" si="2"/>
        <v>#DIV/0!</v>
      </c>
      <c r="N103" s="172"/>
      <c r="O103" s="182"/>
      <c r="P103" s="17"/>
      <c r="Q103" s="13"/>
    </row>
    <row r="104" spans="1:17" ht="15" customHeight="1">
      <c r="A104" s="222"/>
      <c r="B104" s="164">
        <v>2009</v>
      </c>
      <c r="C104" s="13" t="s">
        <v>331</v>
      </c>
      <c r="D104" s="165"/>
      <c r="E104" s="166"/>
      <c r="F104" s="174" t="str">
        <f t="shared" si="3"/>
        <v>-----------------</v>
      </c>
      <c r="G104" s="173" t="s">
        <v>330</v>
      </c>
      <c r="H104" s="167"/>
      <c r="I104" s="168"/>
      <c r="J104" s="169" t="s">
        <v>6</v>
      </c>
      <c r="K104" s="168"/>
      <c r="L104" s="170"/>
      <c r="M104" s="175" t="e">
        <f t="shared" si="2"/>
        <v>#DIV/0!</v>
      </c>
      <c r="N104" s="172"/>
      <c r="O104" s="182"/>
      <c r="P104" s="17"/>
      <c r="Q104" s="13"/>
    </row>
    <row r="105" spans="1:17" ht="15" customHeight="1">
      <c r="A105" s="222"/>
      <c r="B105" s="164">
        <v>2009</v>
      </c>
      <c r="C105" s="13" t="s">
        <v>331</v>
      </c>
      <c r="D105" s="165"/>
      <c r="E105" s="166"/>
      <c r="F105" s="174" t="str">
        <f t="shared" si="3"/>
        <v>-----------------</v>
      </c>
      <c r="G105" s="173" t="s">
        <v>330</v>
      </c>
      <c r="H105" s="167"/>
      <c r="I105" s="168"/>
      <c r="J105" s="169" t="s">
        <v>6</v>
      </c>
      <c r="K105" s="168"/>
      <c r="L105" s="170"/>
      <c r="M105" s="175" t="e">
        <f t="shared" si="2"/>
        <v>#DIV/0!</v>
      </c>
      <c r="N105" s="172"/>
      <c r="O105" s="182"/>
      <c r="P105" s="17"/>
      <c r="Q105" s="13"/>
    </row>
    <row r="106" spans="1:17" ht="15" customHeight="1">
      <c r="A106" s="222"/>
      <c r="B106" s="164">
        <v>2009</v>
      </c>
      <c r="C106" s="13" t="s">
        <v>331</v>
      </c>
      <c r="D106" s="165"/>
      <c r="E106" s="166"/>
      <c r="F106" s="174" t="str">
        <f t="shared" si="3"/>
        <v>-----------------</v>
      </c>
      <c r="G106" s="173" t="s">
        <v>330</v>
      </c>
      <c r="H106" s="167"/>
      <c r="I106" s="168"/>
      <c r="J106" s="169" t="s">
        <v>6</v>
      </c>
      <c r="K106" s="168"/>
      <c r="L106" s="170"/>
      <c r="M106" s="175" t="e">
        <f t="shared" si="2"/>
        <v>#DIV/0!</v>
      </c>
      <c r="N106" s="172"/>
      <c r="O106" s="182"/>
      <c r="P106" s="171"/>
      <c r="Q106" s="13"/>
    </row>
    <row r="107" spans="1:17" ht="15" customHeight="1">
      <c r="A107" s="222"/>
      <c r="B107" s="164">
        <v>2009</v>
      </c>
      <c r="C107" s="13" t="s">
        <v>331</v>
      </c>
      <c r="D107" s="165"/>
      <c r="E107" s="166"/>
      <c r="F107" s="174" t="str">
        <f t="shared" si="3"/>
        <v>-----------------</v>
      </c>
      <c r="G107" s="173" t="s">
        <v>330</v>
      </c>
      <c r="H107" s="167"/>
      <c r="I107" s="168"/>
      <c r="J107" s="169" t="s">
        <v>6</v>
      </c>
      <c r="K107" s="168"/>
      <c r="L107" s="170"/>
      <c r="M107" s="175" t="e">
        <f t="shared" si="2"/>
        <v>#DIV/0!</v>
      </c>
      <c r="N107" s="172"/>
      <c r="O107" s="182"/>
      <c r="P107" s="171"/>
      <c r="Q107" s="13"/>
    </row>
    <row r="108" spans="1:17" ht="15" customHeight="1">
      <c r="A108" s="222"/>
      <c r="B108" s="164">
        <v>2009</v>
      </c>
      <c r="C108" s="13" t="s">
        <v>331</v>
      </c>
      <c r="D108" s="165"/>
      <c r="E108" s="166"/>
      <c r="F108" s="174" t="str">
        <f t="shared" si="3"/>
        <v>-----------------</v>
      </c>
      <c r="G108" s="173" t="s">
        <v>330</v>
      </c>
      <c r="H108" s="167"/>
      <c r="I108" s="168"/>
      <c r="J108" s="169" t="s">
        <v>6</v>
      </c>
      <c r="K108" s="168"/>
      <c r="L108" s="170"/>
      <c r="M108" s="175" t="e">
        <f t="shared" si="2"/>
        <v>#DIV/0!</v>
      </c>
      <c r="N108" s="172"/>
      <c r="O108" s="182"/>
      <c r="P108" s="171"/>
      <c r="Q108" s="13"/>
    </row>
    <row r="109" spans="1:17" ht="15" customHeight="1">
      <c r="A109" s="222"/>
      <c r="B109" s="164">
        <v>2009</v>
      </c>
      <c r="C109" s="13" t="s">
        <v>331</v>
      </c>
      <c r="D109" s="165"/>
      <c r="E109" s="166"/>
      <c r="F109" s="174" t="str">
        <f t="shared" si="3"/>
        <v>-----------------</v>
      </c>
      <c r="G109" s="173" t="s">
        <v>330</v>
      </c>
      <c r="H109" s="167"/>
      <c r="I109" s="168"/>
      <c r="J109" s="169" t="s">
        <v>6</v>
      </c>
      <c r="K109" s="168"/>
      <c r="L109" s="170"/>
      <c r="M109" s="175" t="e">
        <f t="shared" si="2"/>
        <v>#DIV/0!</v>
      </c>
      <c r="N109" s="172"/>
      <c r="O109" s="182"/>
      <c r="P109" s="171"/>
      <c r="Q109" s="13"/>
    </row>
    <row r="110" spans="1:17" ht="15" customHeight="1">
      <c r="A110" s="222"/>
      <c r="B110" s="164">
        <v>2009</v>
      </c>
      <c r="C110" s="13" t="s">
        <v>331</v>
      </c>
      <c r="D110" s="165"/>
      <c r="E110" s="166"/>
      <c r="F110" s="174" t="str">
        <f t="shared" si="3"/>
        <v>-----------------</v>
      </c>
      <c r="G110" s="173" t="s">
        <v>330</v>
      </c>
      <c r="H110" s="167"/>
      <c r="I110" s="168"/>
      <c r="J110" s="169" t="s">
        <v>6</v>
      </c>
      <c r="K110" s="168"/>
      <c r="L110" s="170"/>
      <c r="M110" s="175" t="e">
        <f t="shared" si="2"/>
        <v>#DIV/0!</v>
      </c>
      <c r="N110" s="172"/>
      <c r="O110" s="182"/>
      <c r="P110" s="171"/>
      <c r="Q110" s="13"/>
    </row>
    <row r="111" spans="1:17" ht="15" customHeight="1">
      <c r="A111" s="222"/>
      <c r="B111" s="164">
        <v>2009</v>
      </c>
      <c r="C111" s="13" t="s">
        <v>331</v>
      </c>
      <c r="D111" s="165"/>
      <c r="E111" s="166"/>
      <c r="F111" s="174" t="str">
        <f t="shared" si="3"/>
        <v>-----------------</v>
      </c>
      <c r="G111" s="173" t="s">
        <v>330</v>
      </c>
      <c r="H111" s="167"/>
      <c r="I111" s="168"/>
      <c r="J111" s="169" t="s">
        <v>6</v>
      </c>
      <c r="K111" s="168"/>
      <c r="L111" s="170"/>
      <c r="M111" s="175" t="e">
        <f t="shared" si="2"/>
        <v>#DIV/0!</v>
      </c>
      <c r="N111" s="172"/>
      <c r="O111" s="182"/>
      <c r="P111" s="171"/>
      <c r="Q111" s="13"/>
    </row>
    <row r="112" spans="1:17" ht="15" customHeight="1">
      <c r="A112" s="222"/>
      <c r="B112" s="164">
        <v>2009</v>
      </c>
      <c r="C112" s="13" t="s">
        <v>331</v>
      </c>
      <c r="D112" s="165"/>
      <c r="E112" s="166"/>
      <c r="F112" s="174" t="str">
        <f t="shared" si="3"/>
        <v>-----------------</v>
      </c>
      <c r="G112" s="173" t="s">
        <v>330</v>
      </c>
      <c r="H112" s="167"/>
      <c r="I112" s="168"/>
      <c r="J112" s="169" t="s">
        <v>6</v>
      </c>
      <c r="K112" s="168"/>
      <c r="L112" s="170"/>
      <c r="M112" s="175" t="e">
        <f t="shared" si="2"/>
        <v>#DIV/0!</v>
      </c>
      <c r="N112" s="172"/>
      <c r="O112" s="182"/>
      <c r="P112" s="171"/>
      <c r="Q112" s="13"/>
    </row>
    <row r="113" spans="1:17" ht="15" customHeight="1">
      <c r="A113" s="222"/>
      <c r="B113" s="164">
        <v>2009</v>
      </c>
      <c r="C113" s="13" t="s">
        <v>331</v>
      </c>
      <c r="D113" s="165"/>
      <c r="E113" s="166"/>
      <c r="F113" s="174" t="str">
        <f t="shared" si="3"/>
        <v>-----------------</v>
      </c>
      <c r="G113" s="173" t="s">
        <v>330</v>
      </c>
      <c r="H113" s="167"/>
      <c r="I113" s="168"/>
      <c r="J113" s="169" t="s">
        <v>6</v>
      </c>
      <c r="K113" s="168"/>
      <c r="L113" s="170"/>
      <c r="M113" s="175" t="e">
        <f t="shared" si="2"/>
        <v>#DIV/0!</v>
      </c>
      <c r="N113" s="172"/>
      <c r="O113" s="182"/>
      <c r="P113" s="171"/>
      <c r="Q113" s="13"/>
    </row>
    <row r="114" spans="1:17" ht="15" customHeight="1">
      <c r="A114" s="222"/>
      <c r="B114" s="164">
        <v>2009</v>
      </c>
      <c r="C114" s="13" t="s">
        <v>331</v>
      </c>
      <c r="D114" s="165"/>
      <c r="E114" s="166"/>
      <c r="F114" s="174" t="str">
        <f t="shared" si="3"/>
        <v>-----------------</v>
      </c>
      <c r="G114" s="173" t="s">
        <v>330</v>
      </c>
      <c r="H114" s="167"/>
      <c r="I114" s="168"/>
      <c r="J114" s="169" t="s">
        <v>6</v>
      </c>
      <c r="K114" s="168"/>
      <c r="L114" s="170"/>
      <c r="M114" s="175" t="e">
        <f t="shared" si="2"/>
        <v>#DIV/0!</v>
      </c>
      <c r="N114" s="172"/>
      <c r="O114" s="182"/>
      <c r="P114" s="171"/>
      <c r="Q114" s="13"/>
    </row>
    <row r="115" spans="1:17" ht="15" customHeight="1">
      <c r="A115" s="222"/>
      <c r="B115" s="164">
        <v>2009</v>
      </c>
      <c r="C115" s="13" t="s">
        <v>331</v>
      </c>
      <c r="D115" s="165"/>
      <c r="E115" s="166"/>
      <c r="F115" s="174" t="str">
        <f t="shared" si="3"/>
        <v>-----------------</v>
      </c>
      <c r="G115" s="173" t="s">
        <v>330</v>
      </c>
      <c r="H115" s="167"/>
      <c r="I115" s="168"/>
      <c r="J115" s="169" t="s">
        <v>6</v>
      </c>
      <c r="K115" s="168"/>
      <c r="L115" s="170"/>
      <c r="M115" s="175" t="e">
        <f t="shared" si="2"/>
        <v>#DIV/0!</v>
      </c>
      <c r="N115" s="223"/>
      <c r="O115" s="182"/>
      <c r="P115" s="171"/>
      <c r="Q115" s="13"/>
    </row>
    <row r="116" spans="1:17" ht="15" customHeight="1">
      <c r="A116" s="222"/>
      <c r="B116" s="164">
        <v>2009</v>
      </c>
      <c r="C116" s="13" t="s">
        <v>331</v>
      </c>
      <c r="D116" s="165"/>
      <c r="E116" s="166"/>
      <c r="F116" s="174" t="str">
        <f t="shared" si="3"/>
        <v>-----------------</v>
      </c>
      <c r="G116" s="173" t="s">
        <v>330</v>
      </c>
      <c r="H116" s="167"/>
      <c r="I116" s="168"/>
      <c r="J116" s="169" t="s">
        <v>6</v>
      </c>
      <c r="K116" s="168"/>
      <c r="L116" s="170"/>
      <c r="M116" s="175" t="e">
        <f t="shared" si="2"/>
        <v>#DIV/0!</v>
      </c>
      <c r="N116" s="223"/>
      <c r="O116" s="182"/>
      <c r="P116" s="171"/>
      <c r="Q116" s="13"/>
    </row>
    <row r="117" spans="1:17" ht="15" customHeight="1">
      <c r="A117" s="222"/>
      <c r="B117" s="164">
        <v>2009</v>
      </c>
      <c r="C117" s="13" t="s">
        <v>331</v>
      </c>
      <c r="D117" s="165"/>
      <c r="E117" s="166"/>
      <c r="F117" s="174" t="str">
        <f t="shared" si="3"/>
        <v>-----------------</v>
      </c>
      <c r="G117" s="173" t="s">
        <v>330</v>
      </c>
      <c r="H117" s="167"/>
      <c r="I117" s="168"/>
      <c r="J117" s="169" t="s">
        <v>6</v>
      </c>
      <c r="K117" s="168"/>
      <c r="L117" s="170"/>
      <c r="M117" s="175" t="e">
        <f t="shared" si="2"/>
        <v>#DIV/0!</v>
      </c>
      <c r="N117" s="223"/>
      <c r="O117" s="182"/>
      <c r="P117" s="171"/>
      <c r="Q117" s="13"/>
    </row>
    <row r="118" spans="1:17" ht="15" customHeight="1">
      <c r="A118" s="222"/>
      <c r="B118" s="164">
        <v>2009</v>
      </c>
      <c r="C118" s="13" t="s">
        <v>331</v>
      </c>
      <c r="D118" s="165"/>
      <c r="E118" s="166"/>
      <c r="F118" s="174" t="str">
        <f t="shared" si="3"/>
        <v>-----------------</v>
      </c>
      <c r="G118" s="173" t="s">
        <v>330</v>
      </c>
      <c r="H118" s="167"/>
      <c r="I118" s="168"/>
      <c r="J118" s="169" t="s">
        <v>6</v>
      </c>
      <c r="K118" s="168"/>
      <c r="L118" s="170"/>
      <c r="M118" s="175" t="e">
        <f t="shared" si="2"/>
        <v>#DIV/0!</v>
      </c>
      <c r="N118" s="172"/>
      <c r="O118" s="182"/>
      <c r="P118" s="171"/>
      <c r="Q118" s="13"/>
    </row>
    <row r="119" spans="1:17" ht="15" customHeight="1">
      <c r="A119" s="222"/>
      <c r="B119" s="164">
        <v>2009</v>
      </c>
      <c r="C119" s="13" t="s">
        <v>331</v>
      </c>
      <c r="D119" s="16"/>
      <c r="E119" s="224"/>
      <c r="F119" s="174" t="str">
        <f t="shared" si="3"/>
        <v>-----------------</v>
      </c>
      <c r="G119" s="173" t="s">
        <v>330</v>
      </c>
      <c r="H119" s="225"/>
      <c r="I119" s="226"/>
      <c r="J119" s="169" t="s">
        <v>6</v>
      </c>
      <c r="K119" s="226"/>
      <c r="L119" s="227"/>
      <c r="M119" s="175" t="e">
        <f aca="true" t="shared" si="4" ref="M119:M182">SUM(H119)+I119/(I119+K119)*(L119-H119)</f>
        <v>#DIV/0!</v>
      </c>
      <c r="N119" s="228"/>
      <c r="O119" s="229"/>
      <c r="P119" s="230"/>
      <c r="Q119" s="15"/>
    </row>
    <row r="120" spans="1:17" ht="15" customHeight="1">
      <c r="A120" s="222"/>
      <c r="B120" s="164">
        <v>2009</v>
      </c>
      <c r="C120" s="13" t="s">
        <v>331</v>
      </c>
      <c r="D120" s="16"/>
      <c r="E120" s="224"/>
      <c r="F120" s="174" t="str">
        <f t="shared" si="3"/>
        <v>-----------------</v>
      </c>
      <c r="G120" s="173" t="s">
        <v>330</v>
      </c>
      <c r="H120" s="225"/>
      <c r="I120" s="226"/>
      <c r="J120" s="169" t="s">
        <v>6</v>
      </c>
      <c r="K120" s="226"/>
      <c r="L120" s="227"/>
      <c r="M120" s="175" t="e">
        <f t="shared" si="4"/>
        <v>#DIV/0!</v>
      </c>
      <c r="N120" s="228"/>
      <c r="O120" s="229"/>
      <c r="P120" s="230"/>
      <c r="Q120" s="15"/>
    </row>
    <row r="121" spans="1:17" ht="15" customHeight="1">
      <c r="A121" s="222"/>
      <c r="B121" s="164">
        <v>2009</v>
      </c>
      <c r="C121" s="13" t="s">
        <v>331</v>
      </c>
      <c r="D121" s="16"/>
      <c r="E121" s="224"/>
      <c r="F121" s="174" t="str">
        <f t="shared" si="3"/>
        <v>-----------------</v>
      </c>
      <c r="G121" s="173" t="s">
        <v>330</v>
      </c>
      <c r="H121" s="225"/>
      <c r="I121" s="226"/>
      <c r="J121" s="169" t="s">
        <v>6</v>
      </c>
      <c r="K121" s="226"/>
      <c r="L121" s="227"/>
      <c r="M121" s="175" t="e">
        <f t="shared" si="4"/>
        <v>#DIV/0!</v>
      </c>
      <c r="N121" s="228"/>
      <c r="O121" s="229"/>
      <c r="P121" s="230"/>
      <c r="Q121" s="15"/>
    </row>
    <row r="122" spans="1:17" ht="15" customHeight="1">
      <c r="A122" s="222"/>
      <c r="B122" s="164">
        <v>2009</v>
      </c>
      <c r="C122" s="13" t="s">
        <v>331</v>
      </c>
      <c r="D122" s="16"/>
      <c r="E122" s="224"/>
      <c r="F122" s="174" t="str">
        <f t="shared" si="3"/>
        <v>-----------------</v>
      </c>
      <c r="G122" s="173" t="s">
        <v>330</v>
      </c>
      <c r="H122" s="225"/>
      <c r="I122" s="226"/>
      <c r="J122" s="169" t="s">
        <v>6</v>
      </c>
      <c r="K122" s="226"/>
      <c r="L122" s="227"/>
      <c r="M122" s="175" t="e">
        <f t="shared" si="4"/>
        <v>#DIV/0!</v>
      </c>
      <c r="N122" s="228"/>
      <c r="O122" s="229"/>
      <c r="P122" s="230"/>
      <c r="Q122" s="15"/>
    </row>
    <row r="123" spans="1:17" ht="15" customHeight="1">
      <c r="A123" s="222"/>
      <c r="B123" s="164">
        <v>2009</v>
      </c>
      <c r="C123" s="13" t="s">
        <v>331</v>
      </c>
      <c r="D123" s="16"/>
      <c r="E123" s="224"/>
      <c r="F123" s="174" t="str">
        <f t="shared" si="3"/>
        <v>-----------------</v>
      </c>
      <c r="G123" s="173" t="s">
        <v>330</v>
      </c>
      <c r="H123" s="225"/>
      <c r="I123" s="226"/>
      <c r="J123" s="169" t="s">
        <v>6</v>
      </c>
      <c r="K123" s="226"/>
      <c r="L123" s="227"/>
      <c r="M123" s="175" t="e">
        <f t="shared" si="4"/>
        <v>#DIV/0!</v>
      </c>
      <c r="N123" s="228"/>
      <c r="O123" s="229"/>
      <c r="P123" s="230"/>
      <c r="Q123" s="15"/>
    </row>
    <row r="124" spans="1:17" ht="15" customHeight="1">
      <c r="A124" s="222"/>
      <c r="B124" s="164">
        <v>2009</v>
      </c>
      <c r="C124" s="13" t="s">
        <v>331</v>
      </c>
      <c r="D124" s="16"/>
      <c r="E124" s="224"/>
      <c r="F124" s="174" t="str">
        <f t="shared" si="3"/>
        <v>-----------------</v>
      </c>
      <c r="G124" s="173" t="s">
        <v>330</v>
      </c>
      <c r="H124" s="225"/>
      <c r="I124" s="226"/>
      <c r="J124" s="169" t="s">
        <v>6</v>
      </c>
      <c r="K124" s="226"/>
      <c r="L124" s="227"/>
      <c r="M124" s="175" t="e">
        <f t="shared" si="4"/>
        <v>#DIV/0!</v>
      </c>
      <c r="N124" s="228"/>
      <c r="O124" s="229"/>
      <c r="P124" s="230"/>
      <c r="Q124" s="15"/>
    </row>
    <row r="125" spans="1:17" ht="15" customHeight="1">
      <c r="A125" s="222"/>
      <c r="B125" s="164">
        <v>2009</v>
      </c>
      <c r="C125" s="13" t="s">
        <v>331</v>
      </c>
      <c r="D125" s="16"/>
      <c r="E125" s="224"/>
      <c r="F125" s="174" t="str">
        <f t="shared" si="3"/>
        <v>-----------------</v>
      </c>
      <c r="G125" s="173" t="s">
        <v>330</v>
      </c>
      <c r="H125" s="225"/>
      <c r="I125" s="226"/>
      <c r="J125" s="169" t="s">
        <v>6</v>
      </c>
      <c r="K125" s="226"/>
      <c r="L125" s="227"/>
      <c r="M125" s="175" t="e">
        <f t="shared" si="4"/>
        <v>#DIV/0!</v>
      </c>
      <c r="N125" s="228"/>
      <c r="O125" s="229"/>
      <c r="P125" s="230"/>
      <c r="Q125" s="15"/>
    </row>
    <row r="126" spans="1:17" ht="15" customHeight="1">
      <c r="A126" s="222"/>
      <c r="B126" s="164">
        <v>2009</v>
      </c>
      <c r="C126" s="13" t="s">
        <v>331</v>
      </c>
      <c r="D126" s="16"/>
      <c r="E126" s="224"/>
      <c r="F126" s="174" t="str">
        <f t="shared" si="3"/>
        <v>-----------------</v>
      </c>
      <c r="G126" s="173" t="s">
        <v>330</v>
      </c>
      <c r="H126" s="225"/>
      <c r="I126" s="226"/>
      <c r="J126" s="169" t="s">
        <v>6</v>
      </c>
      <c r="K126" s="226"/>
      <c r="L126" s="227"/>
      <c r="M126" s="175" t="e">
        <f t="shared" si="4"/>
        <v>#DIV/0!</v>
      </c>
      <c r="N126" s="228"/>
      <c r="O126" s="229"/>
      <c r="P126" s="230"/>
      <c r="Q126" s="15"/>
    </row>
    <row r="127" spans="1:17" ht="15" customHeight="1">
      <c r="A127" s="222"/>
      <c r="B127" s="164">
        <v>2009</v>
      </c>
      <c r="C127" s="13" t="s">
        <v>331</v>
      </c>
      <c r="D127" s="16"/>
      <c r="E127" s="224"/>
      <c r="F127" s="174" t="str">
        <f t="shared" si="3"/>
        <v>-----------------</v>
      </c>
      <c r="G127" s="173" t="s">
        <v>330</v>
      </c>
      <c r="H127" s="225"/>
      <c r="I127" s="226"/>
      <c r="J127" s="169" t="s">
        <v>6</v>
      </c>
      <c r="K127" s="226"/>
      <c r="L127" s="227"/>
      <c r="M127" s="175" t="e">
        <f t="shared" si="4"/>
        <v>#DIV/0!</v>
      </c>
      <c r="N127" s="228"/>
      <c r="O127" s="229"/>
      <c r="P127" s="230"/>
      <c r="Q127" s="15"/>
    </row>
    <row r="128" spans="1:17" ht="15" customHeight="1">
      <c r="A128" s="222"/>
      <c r="B128" s="164">
        <v>2009</v>
      </c>
      <c r="C128" s="13" t="s">
        <v>331</v>
      </c>
      <c r="D128" s="16"/>
      <c r="E128" s="224"/>
      <c r="F128" s="174" t="str">
        <f t="shared" si="3"/>
        <v>-----------------</v>
      </c>
      <c r="G128" s="173" t="s">
        <v>330</v>
      </c>
      <c r="H128" s="225"/>
      <c r="I128" s="226"/>
      <c r="J128" s="169" t="s">
        <v>6</v>
      </c>
      <c r="K128" s="226"/>
      <c r="L128" s="227"/>
      <c r="M128" s="175" t="e">
        <f t="shared" si="4"/>
        <v>#DIV/0!</v>
      </c>
      <c r="N128" s="228"/>
      <c r="O128" s="229"/>
      <c r="P128" s="230"/>
      <c r="Q128" s="15"/>
    </row>
    <row r="129" spans="1:17" ht="15" customHeight="1">
      <c r="A129" s="222"/>
      <c r="B129" s="164">
        <v>2009</v>
      </c>
      <c r="C129" s="13" t="s">
        <v>331</v>
      </c>
      <c r="D129" s="16"/>
      <c r="E129" s="224"/>
      <c r="F129" s="174" t="str">
        <f t="shared" si="3"/>
        <v>-----------------</v>
      </c>
      <c r="G129" s="173" t="s">
        <v>330</v>
      </c>
      <c r="H129" s="225"/>
      <c r="I129" s="226"/>
      <c r="J129" s="169" t="s">
        <v>6</v>
      </c>
      <c r="K129" s="226"/>
      <c r="L129" s="227"/>
      <c r="M129" s="175" t="e">
        <f t="shared" si="4"/>
        <v>#DIV/0!</v>
      </c>
      <c r="N129" s="228"/>
      <c r="O129" s="229"/>
      <c r="P129" s="230"/>
      <c r="Q129" s="15"/>
    </row>
    <row r="130" spans="1:17" ht="15" customHeight="1">
      <c r="A130" s="222"/>
      <c r="B130" s="164">
        <v>2009</v>
      </c>
      <c r="C130" s="13" t="s">
        <v>331</v>
      </c>
      <c r="D130" s="16"/>
      <c r="E130" s="224"/>
      <c r="F130" s="174" t="str">
        <f t="shared" si="3"/>
        <v>-----------------</v>
      </c>
      <c r="G130" s="173" t="s">
        <v>330</v>
      </c>
      <c r="H130" s="225"/>
      <c r="I130" s="226"/>
      <c r="J130" s="169" t="s">
        <v>6</v>
      </c>
      <c r="K130" s="226"/>
      <c r="L130" s="227"/>
      <c r="M130" s="175" t="e">
        <f t="shared" si="4"/>
        <v>#DIV/0!</v>
      </c>
      <c r="N130" s="228"/>
      <c r="O130" s="229"/>
      <c r="P130" s="230"/>
      <c r="Q130" s="15"/>
    </row>
    <row r="131" spans="1:17" ht="15" customHeight="1">
      <c r="A131" s="222"/>
      <c r="B131" s="164">
        <v>2009</v>
      </c>
      <c r="C131" s="13" t="s">
        <v>331</v>
      </c>
      <c r="D131" s="16"/>
      <c r="E131" s="224"/>
      <c r="F131" s="174" t="str">
        <f t="shared" si="3"/>
        <v>-----------------</v>
      </c>
      <c r="G131" s="173" t="s">
        <v>330</v>
      </c>
      <c r="H131" s="225"/>
      <c r="I131" s="226"/>
      <c r="J131" s="169" t="s">
        <v>6</v>
      </c>
      <c r="K131" s="226"/>
      <c r="L131" s="227"/>
      <c r="M131" s="175" t="e">
        <f t="shared" si="4"/>
        <v>#DIV/0!</v>
      </c>
      <c r="N131" s="228"/>
      <c r="O131" s="229"/>
      <c r="P131" s="230"/>
      <c r="Q131" s="15"/>
    </row>
    <row r="132" spans="1:17" ht="15" customHeight="1">
      <c r="A132" s="222"/>
      <c r="B132" s="164">
        <v>2009</v>
      </c>
      <c r="C132" s="13" t="s">
        <v>331</v>
      </c>
      <c r="D132" s="16"/>
      <c r="E132" s="224"/>
      <c r="F132" s="174" t="str">
        <f t="shared" si="3"/>
        <v>-----------------</v>
      </c>
      <c r="G132" s="173" t="s">
        <v>330</v>
      </c>
      <c r="H132" s="225"/>
      <c r="I132" s="226"/>
      <c r="J132" s="169" t="s">
        <v>6</v>
      </c>
      <c r="K132" s="226"/>
      <c r="L132" s="227"/>
      <c r="M132" s="175" t="e">
        <f t="shared" si="4"/>
        <v>#DIV/0!</v>
      </c>
      <c r="N132" s="228"/>
      <c r="O132" s="229"/>
      <c r="P132" s="230"/>
      <c r="Q132" s="15"/>
    </row>
    <row r="133" spans="1:17" ht="15" customHeight="1">
      <c r="A133" s="222"/>
      <c r="B133" s="164">
        <v>2009</v>
      </c>
      <c r="C133" s="13" t="s">
        <v>331</v>
      </c>
      <c r="D133" s="16"/>
      <c r="E133" s="224"/>
      <c r="F133" s="174" t="str">
        <f t="shared" si="3"/>
        <v>-----------------</v>
      </c>
      <c r="G133" s="173" t="s">
        <v>330</v>
      </c>
      <c r="H133" s="225"/>
      <c r="I133" s="226"/>
      <c r="J133" s="169" t="s">
        <v>6</v>
      </c>
      <c r="K133" s="226"/>
      <c r="L133" s="227"/>
      <c r="M133" s="175" t="e">
        <f t="shared" si="4"/>
        <v>#DIV/0!</v>
      </c>
      <c r="N133" s="228"/>
      <c r="O133" s="229"/>
      <c r="P133" s="230"/>
      <c r="Q133" s="15"/>
    </row>
    <row r="134" spans="1:17" ht="15" customHeight="1">
      <c r="A134" s="222"/>
      <c r="B134" s="164">
        <v>2009</v>
      </c>
      <c r="C134" s="13" t="s">
        <v>331</v>
      </c>
      <c r="D134" s="16"/>
      <c r="E134" s="224"/>
      <c r="F134" s="174" t="str">
        <f t="shared" si="3"/>
        <v>-----------------</v>
      </c>
      <c r="G134" s="173" t="s">
        <v>330</v>
      </c>
      <c r="H134" s="225"/>
      <c r="I134" s="226"/>
      <c r="J134" s="169" t="s">
        <v>6</v>
      </c>
      <c r="K134" s="226"/>
      <c r="L134" s="227"/>
      <c r="M134" s="175" t="e">
        <f t="shared" si="4"/>
        <v>#DIV/0!</v>
      </c>
      <c r="N134" s="228"/>
      <c r="O134" s="229"/>
      <c r="P134" s="230"/>
      <c r="Q134" s="15"/>
    </row>
    <row r="135" spans="1:17" ht="15" customHeight="1">
      <c r="A135" s="222"/>
      <c r="B135" s="164">
        <v>2009</v>
      </c>
      <c r="C135" s="13" t="s">
        <v>331</v>
      </c>
      <c r="D135" s="16"/>
      <c r="E135" s="224"/>
      <c r="F135" s="174" t="str">
        <f t="shared" si="3"/>
        <v>-----------------</v>
      </c>
      <c r="G135" s="173" t="s">
        <v>330</v>
      </c>
      <c r="H135" s="225"/>
      <c r="I135" s="226"/>
      <c r="J135" s="169" t="s">
        <v>6</v>
      </c>
      <c r="K135" s="226"/>
      <c r="L135" s="227"/>
      <c r="M135" s="175" t="e">
        <f t="shared" si="4"/>
        <v>#DIV/0!</v>
      </c>
      <c r="N135" s="228"/>
      <c r="O135" s="229"/>
      <c r="P135" s="230"/>
      <c r="Q135" s="15"/>
    </row>
    <row r="136" spans="1:17" ht="15" customHeight="1">
      <c r="A136" s="222"/>
      <c r="B136" s="164">
        <v>2009</v>
      </c>
      <c r="C136" s="13" t="s">
        <v>331</v>
      </c>
      <c r="D136" s="16"/>
      <c r="E136" s="224"/>
      <c r="F136" s="174" t="str">
        <f t="shared" si="3"/>
        <v>-----------------</v>
      </c>
      <c r="G136" s="173" t="s">
        <v>330</v>
      </c>
      <c r="H136" s="225"/>
      <c r="I136" s="226"/>
      <c r="J136" s="169" t="s">
        <v>6</v>
      </c>
      <c r="K136" s="226"/>
      <c r="L136" s="227"/>
      <c r="M136" s="175" t="e">
        <f t="shared" si="4"/>
        <v>#DIV/0!</v>
      </c>
      <c r="N136" s="228"/>
      <c r="O136" s="229"/>
      <c r="P136" s="230"/>
      <c r="Q136" s="15"/>
    </row>
    <row r="137" spans="1:17" ht="15" customHeight="1">
      <c r="A137" s="222"/>
      <c r="B137" s="164">
        <v>2009</v>
      </c>
      <c r="C137" s="13" t="s">
        <v>331</v>
      </c>
      <c r="D137" s="16"/>
      <c r="E137" s="224"/>
      <c r="F137" s="174" t="str">
        <f aca="true" t="shared" si="5" ref="F137:F200">IF(AND(D137+E137+2415018.5=2415018.5),"-----------------",D137+E137+2415018.5)</f>
        <v>-----------------</v>
      </c>
      <c r="G137" s="173" t="s">
        <v>330</v>
      </c>
      <c r="H137" s="225"/>
      <c r="I137" s="226"/>
      <c r="J137" s="169" t="s">
        <v>6</v>
      </c>
      <c r="K137" s="226"/>
      <c r="L137" s="227"/>
      <c r="M137" s="175" t="e">
        <f t="shared" si="4"/>
        <v>#DIV/0!</v>
      </c>
      <c r="N137" s="228"/>
      <c r="O137" s="80"/>
      <c r="P137" s="230"/>
      <c r="Q137" s="15"/>
    </row>
    <row r="138" spans="1:17" ht="15" customHeight="1">
      <c r="A138" s="222"/>
      <c r="B138" s="164">
        <v>2009</v>
      </c>
      <c r="C138" s="13" t="s">
        <v>331</v>
      </c>
      <c r="D138" s="16"/>
      <c r="E138" s="224"/>
      <c r="F138" s="174" t="str">
        <f t="shared" si="5"/>
        <v>-----------------</v>
      </c>
      <c r="G138" s="173" t="s">
        <v>330</v>
      </c>
      <c r="H138" s="225"/>
      <c r="I138" s="226"/>
      <c r="J138" s="169" t="s">
        <v>6</v>
      </c>
      <c r="K138" s="226"/>
      <c r="L138" s="227"/>
      <c r="M138" s="175" t="e">
        <f t="shared" si="4"/>
        <v>#DIV/0!</v>
      </c>
      <c r="N138" s="228"/>
      <c r="O138" s="231"/>
      <c r="P138" s="230"/>
      <c r="Q138" s="15"/>
    </row>
    <row r="139" spans="1:17" ht="15" customHeight="1">
      <c r="A139" s="222"/>
      <c r="B139" s="164">
        <v>2009</v>
      </c>
      <c r="C139" s="13" t="s">
        <v>331</v>
      </c>
      <c r="D139" s="16"/>
      <c r="E139" s="224"/>
      <c r="F139" s="174" t="str">
        <f t="shared" si="5"/>
        <v>-----------------</v>
      </c>
      <c r="G139" s="173" t="s">
        <v>330</v>
      </c>
      <c r="H139" s="225"/>
      <c r="I139" s="226"/>
      <c r="J139" s="169" t="s">
        <v>6</v>
      </c>
      <c r="K139" s="226"/>
      <c r="L139" s="227"/>
      <c r="M139" s="175" t="e">
        <f t="shared" si="4"/>
        <v>#DIV/0!</v>
      </c>
      <c r="N139" s="228"/>
      <c r="O139" s="80"/>
      <c r="P139" s="230"/>
      <c r="Q139" s="15"/>
    </row>
    <row r="140" spans="1:17" ht="15" customHeight="1">
      <c r="A140" s="222"/>
      <c r="B140" s="164">
        <v>2009</v>
      </c>
      <c r="C140" s="13" t="s">
        <v>331</v>
      </c>
      <c r="D140" s="16"/>
      <c r="E140" s="224"/>
      <c r="F140" s="174" t="str">
        <f t="shared" si="5"/>
        <v>-----------------</v>
      </c>
      <c r="G140" s="173" t="s">
        <v>330</v>
      </c>
      <c r="H140" s="225"/>
      <c r="I140" s="226"/>
      <c r="J140" s="169" t="s">
        <v>6</v>
      </c>
      <c r="K140" s="226"/>
      <c r="L140" s="227"/>
      <c r="M140" s="175" t="e">
        <f t="shared" si="4"/>
        <v>#DIV/0!</v>
      </c>
      <c r="N140" s="228"/>
      <c r="O140" s="232"/>
      <c r="P140" s="230"/>
      <c r="Q140" s="15"/>
    </row>
    <row r="141" spans="1:17" ht="15" customHeight="1">
      <c r="A141" s="222"/>
      <c r="B141" s="164">
        <v>2009</v>
      </c>
      <c r="C141" s="13" t="s">
        <v>331</v>
      </c>
      <c r="D141" s="16"/>
      <c r="E141" s="224"/>
      <c r="F141" s="174" t="str">
        <f t="shared" si="5"/>
        <v>-----------------</v>
      </c>
      <c r="G141" s="173" t="s">
        <v>330</v>
      </c>
      <c r="H141" s="225"/>
      <c r="I141" s="226"/>
      <c r="J141" s="169" t="s">
        <v>6</v>
      </c>
      <c r="K141" s="226"/>
      <c r="L141" s="227"/>
      <c r="M141" s="175" t="e">
        <f t="shared" si="4"/>
        <v>#DIV/0!</v>
      </c>
      <c r="N141" s="228"/>
      <c r="O141" s="232"/>
      <c r="P141" s="230"/>
      <c r="Q141" s="15"/>
    </row>
    <row r="142" spans="1:17" ht="15" customHeight="1">
      <c r="A142" s="222"/>
      <c r="B142" s="164">
        <v>2009</v>
      </c>
      <c r="C142" s="13" t="s">
        <v>331</v>
      </c>
      <c r="D142" s="16"/>
      <c r="E142" s="233"/>
      <c r="F142" s="174" t="str">
        <f t="shared" si="5"/>
        <v>-----------------</v>
      </c>
      <c r="G142" s="173" t="s">
        <v>330</v>
      </c>
      <c r="H142" s="225"/>
      <c r="I142" s="226"/>
      <c r="J142" s="169" t="s">
        <v>6</v>
      </c>
      <c r="K142" s="226"/>
      <c r="L142" s="227"/>
      <c r="M142" s="175" t="e">
        <f t="shared" si="4"/>
        <v>#DIV/0!</v>
      </c>
      <c r="N142" s="228"/>
      <c r="O142" s="232"/>
      <c r="P142" s="230"/>
      <c r="Q142" s="15"/>
    </row>
    <row r="143" spans="1:17" ht="15" customHeight="1">
      <c r="A143" s="222"/>
      <c r="B143" s="164">
        <v>2009</v>
      </c>
      <c r="C143" s="13" t="s">
        <v>331</v>
      </c>
      <c r="D143" s="16"/>
      <c r="E143" s="233"/>
      <c r="F143" s="174" t="str">
        <f t="shared" si="5"/>
        <v>-----------------</v>
      </c>
      <c r="G143" s="173" t="s">
        <v>330</v>
      </c>
      <c r="H143" s="225"/>
      <c r="I143" s="226"/>
      <c r="J143" s="169" t="s">
        <v>6</v>
      </c>
      <c r="K143" s="226"/>
      <c r="L143" s="227"/>
      <c r="M143" s="175" t="e">
        <f t="shared" si="4"/>
        <v>#DIV/0!</v>
      </c>
      <c r="N143" s="228"/>
      <c r="O143" s="232"/>
      <c r="P143" s="230"/>
      <c r="Q143" s="15"/>
    </row>
    <row r="144" spans="1:17" ht="15" customHeight="1">
      <c r="A144" s="222"/>
      <c r="B144" s="164">
        <v>2009</v>
      </c>
      <c r="C144" s="13" t="s">
        <v>331</v>
      </c>
      <c r="D144" s="16"/>
      <c r="E144" s="233"/>
      <c r="F144" s="174" t="str">
        <f t="shared" si="5"/>
        <v>-----------------</v>
      </c>
      <c r="G144" s="173" t="s">
        <v>330</v>
      </c>
      <c r="H144" s="225"/>
      <c r="I144" s="226"/>
      <c r="J144" s="169" t="s">
        <v>6</v>
      </c>
      <c r="K144" s="226"/>
      <c r="L144" s="227"/>
      <c r="M144" s="175" t="e">
        <f t="shared" si="4"/>
        <v>#DIV/0!</v>
      </c>
      <c r="N144" s="228"/>
      <c r="O144" s="232"/>
      <c r="P144" s="230"/>
      <c r="Q144" s="15"/>
    </row>
    <row r="145" spans="1:17" ht="15" customHeight="1">
      <c r="A145" s="222"/>
      <c r="B145" s="164">
        <v>2009</v>
      </c>
      <c r="C145" s="13" t="s">
        <v>331</v>
      </c>
      <c r="D145" s="16"/>
      <c r="E145" s="233"/>
      <c r="F145" s="174" t="str">
        <f t="shared" si="5"/>
        <v>-----------------</v>
      </c>
      <c r="G145" s="173" t="s">
        <v>330</v>
      </c>
      <c r="H145" s="225"/>
      <c r="I145" s="226"/>
      <c r="J145" s="169" t="s">
        <v>6</v>
      </c>
      <c r="K145" s="226"/>
      <c r="L145" s="227"/>
      <c r="M145" s="175" t="e">
        <f t="shared" si="4"/>
        <v>#DIV/0!</v>
      </c>
      <c r="N145" s="228"/>
      <c r="O145" s="232"/>
      <c r="P145" s="230"/>
      <c r="Q145" s="15"/>
    </row>
    <row r="146" spans="1:17" ht="15" customHeight="1">
      <c r="A146" s="222"/>
      <c r="B146" s="164">
        <v>2009</v>
      </c>
      <c r="C146" s="13" t="s">
        <v>331</v>
      </c>
      <c r="D146" s="16"/>
      <c r="E146" s="233"/>
      <c r="F146" s="174" t="str">
        <f t="shared" si="5"/>
        <v>-----------------</v>
      </c>
      <c r="G146" s="173" t="s">
        <v>330</v>
      </c>
      <c r="H146" s="225"/>
      <c r="I146" s="226"/>
      <c r="J146" s="169" t="s">
        <v>6</v>
      </c>
      <c r="K146" s="226"/>
      <c r="L146" s="227"/>
      <c r="M146" s="175" t="e">
        <f t="shared" si="4"/>
        <v>#DIV/0!</v>
      </c>
      <c r="N146" s="228"/>
      <c r="O146" s="232"/>
      <c r="P146" s="230"/>
      <c r="Q146" s="15"/>
    </row>
    <row r="147" spans="1:17" ht="15" customHeight="1">
      <c r="A147" s="222"/>
      <c r="B147" s="164">
        <v>2009</v>
      </c>
      <c r="C147" s="13" t="s">
        <v>331</v>
      </c>
      <c r="D147" s="16"/>
      <c r="E147" s="233"/>
      <c r="F147" s="174" t="str">
        <f t="shared" si="5"/>
        <v>-----------------</v>
      </c>
      <c r="G147" s="173" t="s">
        <v>330</v>
      </c>
      <c r="H147" s="225"/>
      <c r="I147" s="226"/>
      <c r="J147" s="169" t="s">
        <v>6</v>
      </c>
      <c r="K147" s="226"/>
      <c r="L147" s="227"/>
      <c r="M147" s="175" t="e">
        <f t="shared" si="4"/>
        <v>#DIV/0!</v>
      </c>
      <c r="N147" s="228"/>
      <c r="O147" s="232"/>
      <c r="P147" s="230"/>
      <c r="Q147" s="15"/>
    </row>
    <row r="148" spans="1:17" ht="15" customHeight="1">
      <c r="A148" s="222"/>
      <c r="B148" s="164">
        <v>2009</v>
      </c>
      <c r="C148" s="13" t="s">
        <v>331</v>
      </c>
      <c r="D148" s="16"/>
      <c r="E148" s="233"/>
      <c r="F148" s="174" t="str">
        <f t="shared" si="5"/>
        <v>-----------------</v>
      </c>
      <c r="G148" s="173" t="s">
        <v>330</v>
      </c>
      <c r="H148" s="225"/>
      <c r="I148" s="226"/>
      <c r="J148" s="169" t="s">
        <v>6</v>
      </c>
      <c r="K148" s="226"/>
      <c r="L148" s="227"/>
      <c r="M148" s="175" t="e">
        <f t="shared" si="4"/>
        <v>#DIV/0!</v>
      </c>
      <c r="N148" s="228"/>
      <c r="O148" s="232"/>
      <c r="P148" s="230"/>
      <c r="Q148" s="15"/>
    </row>
    <row r="149" spans="1:17" ht="15" customHeight="1">
      <c r="A149" s="222"/>
      <c r="B149" s="164">
        <v>2009</v>
      </c>
      <c r="C149" s="13" t="s">
        <v>331</v>
      </c>
      <c r="D149" s="16"/>
      <c r="E149" s="233"/>
      <c r="F149" s="174" t="str">
        <f t="shared" si="5"/>
        <v>-----------------</v>
      </c>
      <c r="G149" s="173" t="s">
        <v>330</v>
      </c>
      <c r="H149" s="225"/>
      <c r="I149" s="226"/>
      <c r="J149" s="169" t="s">
        <v>6</v>
      </c>
      <c r="K149" s="226"/>
      <c r="L149" s="227"/>
      <c r="M149" s="175" t="e">
        <f t="shared" si="4"/>
        <v>#DIV/0!</v>
      </c>
      <c r="N149" s="228"/>
      <c r="O149" s="232"/>
      <c r="P149" s="230"/>
      <c r="Q149" s="15"/>
    </row>
    <row r="150" spans="1:17" ht="15" customHeight="1">
      <c r="A150" s="222"/>
      <c r="B150" s="164">
        <v>2009</v>
      </c>
      <c r="C150" s="13" t="s">
        <v>331</v>
      </c>
      <c r="D150" s="16"/>
      <c r="E150" s="233"/>
      <c r="F150" s="174" t="str">
        <f t="shared" si="5"/>
        <v>-----------------</v>
      </c>
      <c r="G150" s="173" t="s">
        <v>330</v>
      </c>
      <c r="H150" s="225"/>
      <c r="I150" s="226"/>
      <c r="J150" s="169" t="s">
        <v>6</v>
      </c>
      <c r="K150" s="226"/>
      <c r="L150" s="227"/>
      <c r="M150" s="175" t="e">
        <f t="shared" si="4"/>
        <v>#DIV/0!</v>
      </c>
      <c r="N150" s="228"/>
      <c r="O150" s="232"/>
      <c r="P150" s="230"/>
      <c r="Q150" s="15"/>
    </row>
    <row r="151" spans="1:17" ht="15" customHeight="1">
      <c r="A151" s="222"/>
      <c r="B151" s="164">
        <v>2009</v>
      </c>
      <c r="C151" s="13" t="s">
        <v>331</v>
      </c>
      <c r="D151" s="16"/>
      <c r="E151" s="233"/>
      <c r="F151" s="174" t="str">
        <f t="shared" si="5"/>
        <v>-----------------</v>
      </c>
      <c r="G151" s="173" t="s">
        <v>330</v>
      </c>
      <c r="H151" s="225"/>
      <c r="I151" s="226"/>
      <c r="J151" s="169" t="s">
        <v>6</v>
      </c>
      <c r="K151" s="226"/>
      <c r="L151" s="227"/>
      <c r="M151" s="175" t="e">
        <f t="shared" si="4"/>
        <v>#DIV/0!</v>
      </c>
      <c r="N151" s="228"/>
      <c r="O151" s="232"/>
      <c r="P151" s="230"/>
      <c r="Q151" s="15"/>
    </row>
    <row r="152" spans="1:17" ht="15" customHeight="1">
      <c r="A152" s="222"/>
      <c r="B152" s="164">
        <v>2009</v>
      </c>
      <c r="C152" s="13" t="s">
        <v>331</v>
      </c>
      <c r="D152" s="16"/>
      <c r="E152" s="233"/>
      <c r="F152" s="174" t="str">
        <f t="shared" si="5"/>
        <v>-----------------</v>
      </c>
      <c r="G152" s="173" t="s">
        <v>330</v>
      </c>
      <c r="H152" s="225"/>
      <c r="I152" s="226"/>
      <c r="J152" s="169" t="s">
        <v>6</v>
      </c>
      <c r="K152" s="226"/>
      <c r="L152" s="227"/>
      <c r="M152" s="175" t="e">
        <f t="shared" si="4"/>
        <v>#DIV/0!</v>
      </c>
      <c r="N152" s="228"/>
      <c r="O152" s="232"/>
      <c r="P152" s="230"/>
      <c r="Q152" s="15"/>
    </row>
    <row r="153" spans="1:17" ht="15" customHeight="1">
      <c r="A153" s="222"/>
      <c r="B153" s="164">
        <v>2009</v>
      </c>
      <c r="C153" s="13" t="s">
        <v>331</v>
      </c>
      <c r="D153" s="16"/>
      <c r="E153" s="233"/>
      <c r="F153" s="174" t="str">
        <f t="shared" si="5"/>
        <v>-----------------</v>
      </c>
      <c r="G153" s="173" t="s">
        <v>330</v>
      </c>
      <c r="H153" s="225"/>
      <c r="I153" s="226"/>
      <c r="J153" s="169" t="s">
        <v>6</v>
      </c>
      <c r="K153" s="226"/>
      <c r="L153" s="227"/>
      <c r="M153" s="175" t="e">
        <f t="shared" si="4"/>
        <v>#DIV/0!</v>
      </c>
      <c r="N153" s="228"/>
      <c r="O153" s="232"/>
      <c r="P153" s="230"/>
      <c r="Q153" s="15"/>
    </row>
    <row r="154" spans="1:17" ht="15" customHeight="1">
      <c r="A154" s="222"/>
      <c r="B154" s="164">
        <v>2009</v>
      </c>
      <c r="C154" s="13" t="s">
        <v>331</v>
      </c>
      <c r="D154" s="16"/>
      <c r="E154" s="233"/>
      <c r="F154" s="174" t="str">
        <f t="shared" si="5"/>
        <v>-----------------</v>
      </c>
      <c r="G154" s="173" t="s">
        <v>330</v>
      </c>
      <c r="H154" s="225"/>
      <c r="I154" s="226"/>
      <c r="J154" s="169" t="s">
        <v>6</v>
      </c>
      <c r="K154" s="226"/>
      <c r="L154" s="227"/>
      <c r="M154" s="175" t="e">
        <f t="shared" si="4"/>
        <v>#DIV/0!</v>
      </c>
      <c r="N154" s="228"/>
      <c r="O154" s="232"/>
      <c r="P154" s="230"/>
      <c r="Q154" s="15"/>
    </row>
    <row r="155" spans="1:17" ht="15" customHeight="1">
      <c r="A155" s="222"/>
      <c r="B155" s="164">
        <v>2009</v>
      </c>
      <c r="C155" s="13" t="s">
        <v>331</v>
      </c>
      <c r="D155" s="16"/>
      <c r="E155" s="233"/>
      <c r="F155" s="174" t="str">
        <f t="shared" si="5"/>
        <v>-----------------</v>
      </c>
      <c r="G155" s="173" t="s">
        <v>330</v>
      </c>
      <c r="H155" s="225"/>
      <c r="I155" s="226"/>
      <c r="J155" s="169" t="s">
        <v>6</v>
      </c>
      <c r="K155" s="226"/>
      <c r="L155" s="227"/>
      <c r="M155" s="175" t="e">
        <f t="shared" si="4"/>
        <v>#DIV/0!</v>
      </c>
      <c r="N155" s="228"/>
      <c r="O155" s="232"/>
      <c r="P155" s="230"/>
      <c r="Q155" s="15"/>
    </row>
    <row r="156" spans="1:17" ht="15" customHeight="1">
      <c r="A156" s="222"/>
      <c r="B156" s="164">
        <v>2009</v>
      </c>
      <c r="C156" s="13" t="s">
        <v>331</v>
      </c>
      <c r="D156" s="16"/>
      <c r="E156" s="233"/>
      <c r="F156" s="174" t="str">
        <f t="shared" si="5"/>
        <v>-----------------</v>
      </c>
      <c r="G156" s="173" t="s">
        <v>330</v>
      </c>
      <c r="H156" s="225"/>
      <c r="I156" s="226"/>
      <c r="J156" s="169" t="s">
        <v>6</v>
      </c>
      <c r="K156" s="226"/>
      <c r="L156" s="227"/>
      <c r="M156" s="175" t="e">
        <f t="shared" si="4"/>
        <v>#DIV/0!</v>
      </c>
      <c r="N156" s="228"/>
      <c r="O156" s="232"/>
      <c r="P156" s="230"/>
      <c r="Q156" s="15"/>
    </row>
    <row r="157" spans="1:17" ht="15" customHeight="1">
      <c r="A157" s="222"/>
      <c r="B157" s="164">
        <v>2009</v>
      </c>
      <c r="C157" s="13" t="s">
        <v>331</v>
      </c>
      <c r="D157" s="16"/>
      <c r="E157" s="233"/>
      <c r="F157" s="174" t="str">
        <f t="shared" si="5"/>
        <v>-----------------</v>
      </c>
      <c r="G157" s="173" t="s">
        <v>330</v>
      </c>
      <c r="H157" s="225"/>
      <c r="I157" s="226"/>
      <c r="J157" s="169" t="s">
        <v>6</v>
      </c>
      <c r="K157" s="226"/>
      <c r="L157" s="227"/>
      <c r="M157" s="175" t="e">
        <f t="shared" si="4"/>
        <v>#DIV/0!</v>
      </c>
      <c r="N157" s="228"/>
      <c r="O157" s="232"/>
      <c r="P157" s="230"/>
      <c r="Q157" s="15"/>
    </row>
    <row r="158" spans="1:17" ht="15" customHeight="1">
      <c r="A158" s="222"/>
      <c r="B158" s="164">
        <v>2009</v>
      </c>
      <c r="C158" s="13" t="s">
        <v>331</v>
      </c>
      <c r="D158" s="16"/>
      <c r="E158" s="233"/>
      <c r="F158" s="174" t="str">
        <f t="shared" si="5"/>
        <v>-----------------</v>
      </c>
      <c r="G158" s="173" t="s">
        <v>330</v>
      </c>
      <c r="H158" s="225"/>
      <c r="I158" s="226"/>
      <c r="J158" s="169" t="s">
        <v>6</v>
      </c>
      <c r="K158" s="226"/>
      <c r="L158" s="227"/>
      <c r="M158" s="175" t="e">
        <f t="shared" si="4"/>
        <v>#DIV/0!</v>
      </c>
      <c r="N158" s="228"/>
      <c r="O158" s="232"/>
      <c r="P158" s="230"/>
      <c r="Q158" s="15"/>
    </row>
    <row r="159" spans="1:17" ht="15" customHeight="1">
      <c r="A159" s="222"/>
      <c r="B159" s="164">
        <v>2009</v>
      </c>
      <c r="C159" s="13" t="s">
        <v>331</v>
      </c>
      <c r="D159" s="16"/>
      <c r="E159" s="233"/>
      <c r="F159" s="174" t="str">
        <f t="shared" si="5"/>
        <v>-----------------</v>
      </c>
      <c r="G159" s="173" t="s">
        <v>330</v>
      </c>
      <c r="H159" s="225"/>
      <c r="I159" s="226"/>
      <c r="J159" s="169" t="s">
        <v>6</v>
      </c>
      <c r="K159" s="226"/>
      <c r="L159" s="227"/>
      <c r="M159" s="175" t="e">
        <f t="shared" si="4"/>
        <v>#DIV/0!</v>
      </c>
      <c r="N159" s="228"/>
      <c r="O159" s="232"/>
      <c r="P159" s="230"/>
      <c r="Q159" s="15"/>
    </row>
    <row r="160" spans="1:17" ht="15" customHeight="1">
      <c r="A160" s="222"/>
      <c r="B160" s="164">
        <v>2009</v>
      </c>
      <c r="C160" s="13" t="s">
        <v>331</v>
      </c>
      <c r="D160" s="16"/>
      <c r="E160" s="233"/>
      <c r="F160" s="174" t="str">
        <f t="shared" si="5"/>
        <v>-----------------</v>
      </c>
      <c r="G160" s="173" t="s">
        <v>330</v>
      </c>
      <c r="H160" s="225"/>
      <c r="I160" s="226"/>
      <c r="J160" s="169" t="s">
        <v>6</v>
      </c>
      <c r="K160" s="226"/>
      <c r="L160" s="227"/>
      <c r="M160" s="175" t="e">
        <f t="shared" si="4"/>
        <v>#DIV/0!</v>
      </c>
      <c r="N160" s="228"/>
      <c r="O160" s="234"/>
      <c r="P160" s="230"/>
      <c r="Q160" s="15"/>
    </row>
    <row r="161" spans="1:17" ht="15" customHeight="1">
      <c r="A161" s="222"/>
      <c r="B161" s="164">
        <v>2009</v>
      </c>
      <c r="C161" s="13" t="s">
        <v>331</v>
      </c>
      <c r="D161" s="16"/>
      <c r="E161" s="233"/>
      <c r="F161" s="174" t="str">
        <f t="shared" si="5"/>
        <v>-----------------</v>
      </c>
      <c r="G161" s="173" t="s">
        <v>330</v>
      </c>
      <c r="H161" s="225"/>
      <c r="I161" s="226"/>
      <c r="J161" s="169" t="s">
        <v>6</v>
      </c>
      <c r="K161" s="226"/>
      <c r="L161" s="227"/>
      <c r="M161" s="175" t="e">
        <f t="shared" si="4"/>
        <v>#DIV/0!</v>
      </c>
      <c r="N161" s="228"/>
      <c r="O161" s="232"/>
      <c r="P161" s="230"/>
      <c r="Q161" s="15"/>
    </row>
    <row r="162" spans="1:17" ht="15" customHeight="1">
      <c r="A162" s="222"/>
      <c r="B162" s="164">
        <v>2009</v>
      </c>
      <c r="C162" s="13" t="s">
        <v>331</v>
      </c>
      <c r="D162" s="16"/>
      <c r="E162" s="233"/>
      <c r="F162" s="174" t="str">
        <f t="shared" si="5"/>
        <v>-----------------</v>
      </c>
      <c r="G162" s="173" t="s">
        <v>330</v>
      </c>
      <c r="H162" s="225"/>
      <c r="I162" s="226"/>
      <c r="J162" s="169" t="s">
        <v>6</v>
      </c>
      <c r="K162" s="226"/>
      <c r="L162" s="227"/>
      <c r="M162" s="175" t="e">
        <f t="shared" si="4"/>
        <v>#DIV/0!</v>
      </c>
      <c r="N162" s="228"/>
      <c r="O162" s="234"/>
      <c r="P162" s="230"/>
      <c r="Q162" s="15"/>
    </row>
    <row r="163" spans="1:17" ht="15" customHeight="1">
      <c r="A163" s="222"/>
      <c r="B163" s="164">
        <v>2009</v>
      </c>
      <c r="C163" s="13" t="s">
        <v>331</v>
      </c>
      <c r="D163" s="16"/>
      <c r="E163" s="224"/>
      <c r="F163" s="174" t="str">
        <f t="shared" si="5"/>
        <v>-----------------</v>
      </c>
      <c r="G163" s="173" t="s">
        <v>330</v>
      </c>
      <c r="H163" s="225"/>
      <c r="I163" s="226"/>
      <c r="J163" s="169" t="s">
        <v>6</v>
      </c>
      <c r="K163" s="226"/>
      <c r="L163" s="227"/>
      <c r="M163" s="175" t="e">
        <f t="shared" si="4"/>
        <v>#DIV/0!</v>
      </c>
      <c r="N163" s="228"/>
      <c r="O163" s="235"/>
      <c r="P163" s="230"/>
      <c r="Q163" s="15"/>
    </row>
    <row r="164" spans="1:17" ht="15" customHeight="1">
      <c r="A164" s="222"/>
      <c r="B164" s="164">
        <v>2009</v>
      </c>
      <c r="C164" s="13" t="s">
        <v>331</v>
      </c>
      <c r="D164" s="16"/>
      <c r="E164" s="224"/>
      <c r="F164" s="174" t="str">
        <f t="shared" si="5"/>
        <v>-----------------</v>
      </c>
      <c r="G164" s="173" t="s">
        <v>330</v>
      </c>
      <c r="H164" s="225"/>
      <c r="I164" s="226"/>
      <c r="J164" s="169" t="s">
        <v>6</v>
      </c>
      <c r="K164" s="226"/>
      <c r="L164" s="227"/>
      <c r="M164" s="175" t="e">
        <f t="shared" si="4"/>
        <v>#DIV/0!</v>
      </c>
      <c r="N164" s="228"/>
      <c r="O164" s="236"/>
      <c r="P164" s="230"/>
      <c r="Q164" s="15"/>
    </row>
    <row r="165" spans="1:17" ht="15" customHeight="1">
      <c r="A165" s="222"/>
      <c r="B165" s="164">
        <v>2009</v>
      </c>
      <c r="C165" s="13" t="s">
        <v>331</v>
      </c>
      <c r="D165" s="16"/>
      <c r="E165" s="224"/>
      <c r="F165" s="174" t="str">
        <f t="shared" si="5"/>
        <v>-----------------</v>
      </c>
      <c r="G165" s="173" t="s">
        <v>330</v>
      </c>
      <c r="H165" s="225"/>
      <c r="I165" s="226"/>
      <c r="J165" s="169" t="s">
        <v>6</v>
      </c>
      <c r="K165" s="226"/>
      <c r="L165" s="227"/>
      <c r="M165" s="175" t="e">
        <f t="shared" si="4"/>
        <v>#DIV/0!</v>
      </c>
      <c r="N165" s="228"/>
      <c r="O165" s="234"/>
      <c r="P165" s="230"/>
      <c r="Q165" s="15"/>
    </row>
    <row r="166" spans="1:17" ht="15" customHeight="1">
      <c r="A166" s="222"/>
      <c r="B166" s="164">
        <v>2009</v>
      </c>
      <c r="C166" s="13" t="s">
        <v>331</v>
      </c>
      <c r="D166" s="16"/>
      <c r="E166" s="224"/>
      <c r="F166" s="174" t="str">
        <f t="shared" si="5"/>
        <v>-----------------</v>
      </c>
      <c r="G166" s="173" t="s">
        <v>330</v>
      </c>
      <c r="H166" s="225"/>
      <c r="I166" s="226"/>
      <c r="J166" s="169" t="s">
        <v>6</v>
      </c>
      <c r="K166" s="226"/>
      <c r="L166" s="227"/>
      <c r="M166" s="175" t="e">
        <f t="shared" si="4"/>
        <v>#DIV/0!</v>
      </c>
      <c r="N166" s="228"/>
      <c r="O166" s="232"/>
      <c r="P166" s="230"/>
      <c r="Q166" s="15"/>
    </row>
    <row r="167" spans="1:17" ht="15" customHeight="1">
      <c r="A167" s="222"/>
      <c r="B167" s="164">
        <v>2009</v>
      </c>
      <c r="C167" s="13" t="s">
        <v>331</v>
      </c>
      <c r="D167" s="16"/>
      <c r="E167" s="233"/>
      <c r="F167" s="174" t="str">
        <f t="shared" si="5"/>
        <v>-----------------</v>
      </c>
      <c r="G167" s="173" t="s">
        <v>330</v>
      </c>
      <c r="H167" s="225"/>
      <c r="I167" s="226"/>
      <c r="J167" s="169" t="s">
        <v>6</v>
      </c>
      <c r="K167" s="226"/>
      <c r="L167" s="227"/>
      <c r="M167" s="175" t="e">
        <f t="shared" si="4"/>
        <v>#DIV/0!</v>
      </c>
      <c r="N167" s="228"/>
      <c r="O167" s="236"/>
      <c r="P167" s="230"/>
      <c r="Q167" s="15"/>
    </row>
    <row r="168" spans="1:17" ht="15" customHeight="1">
      <c r="A168" s="222"/>
      <c r="B168" s="164">
        <v>2009</v>
      </c>
      <c r="C168" s="13" t="s">
        <v>331</v>
      </c>
      <c r="D168" s="16"/>
      <c r="E168" s="233"/>
      <c r="F168" s="174" t="str">
        <f t="shared" si="5"/>
        <v>-----------------</v>
      </c>
      <c r="G168" s="173" t="s">
        <v>330</v>
      </c>
      <c r="H168" s="225"/>
      <c r="I168" s="226"/>
      <c r="J168" s="169" t="s">
        <v>6</v>
      </c>
      <c r="K168" s="226"/>
      <c r="L168" s="227"/>
      <c r="M168" s="175" t="e">
        <f t="shared" si="4"/>
        <v>#DIV/0!</v>
      </c>
      <c r="N168" s="228"/>
      <c r="O168" s="235"/>
      <c r="P168" s="230"/>
      <c r="Q168" s="15"/>
    </row>
    <row r="169" spans="1:17" ht="15" customHeight="1">
      <c r="A169" s="222"/>
      <c r="B169" s="164">
        <v>2009</v>
      </c>
      <c r="C169" s="13" t="s">
        <v>331</v>
      </c>
      <c r="D169" s="16"/>
      <c r="E169" s="233"/>
      <c r="F169" s="174" t="str">
        <f t="shared" si="5"/>
        <v>-----------------</v>
      </c>
      <c r="G169" s="173" t="s">
        <v>330</v>
      </c>
      <c r="H169" s="225"/>
      <c r="I169" s="226"/>
      <c r="J169" s="169" t="s">
        <v>6</v>
      </c>
      <c r="K169" s="226"/>
      <c r="L169" s="227"/>
      <c r="M169" s="175" t="e">
        <f t="shared" si="4"/>
        <v>#DIV/0!</v>
      </c>
      <c r="N169" s="228"/>
      <c r="O169" s="236"/>
      <c r="P169" s="230"/>
      <c r="Q169" s="15"/>
    </row>
    <row r="170" spans="1:17" ht="15" customHeight="1">
      <c r="A170" s="222"/>
      <c r="B170" s="164">
        <v>2009</v>
      </c>
      <c r="C170" s="13" t="s">
        <v>331</v>
      </c>
      <c r="D170" s="16"/>
      <c r="E170" s="233"/>
      <c r="F170" s="174" t="str">
        <f t="shared" si="5"/>
        <v>-----------------</v>
      </c>
      <c r="G170" s="173" t="s">
        <v>330</v>
      </c>
      <c r="H170" s="225"/>
      <c r="I170" s="226"/>
      <c r="J170" s="169" t="s">
        <v>6</v>
      </c>
      <c r="K170" s="226"/>
      <c r="L170" s="227"/>
      <c r="M170" s="175" t="e">
        <f t="shared" si="4"/>
        <v>#DIV/0!</v>
      </c>
      <c r="N170" s="228"/>
      <c r="O170" s="237"/>
      <c r="P170" s="230"/>
      <c r="Q170" s="15"/>
    </row>
    <row r="171" spans="1:17" ht="15" customHeight="1">
      <c r="A171" s="222"/>
      <c r="B171" s="164">
        <v>2009</v>
      </c>
      <c r="C171" s="13" t="s">
        <v>331</v>
      </c>
      <c r="D171" s="16"/>
      <c r="E171" s="233"/>
      <c r="F171" s="174" t="str">
        <f t="shared" si="5"/>
        <v>-----------------</v>
      </c>
      <c r="G171" s="173" t="s">
        <v>330</v>
      </c>
      <c r="H171" s="225"/>
      <c r="I171" s="226"/>
      <c r="J171" s="169" t="s">
        <v>6</v>
      </c>
      <c r="K171" s="226"/>
      <c r="L171" s="227"/>
      <c r="M171" s="175" t="e">
        <f t="shared" si="4"/>
        <v>#DIV/0!</v>
      </c>
      <c r="N171" s="228"/>
      <c r="O171" s="236"/>
      <c r="P171" s="238"/>
      <c r="Q171" s="15"/>
    </row>
    <row r="172" spans="1:17" ht="15" customHeight="1">
      <c r="A172" s="222"/>
      <c r="B172" s="164">
        <v>2009</v>
      </c>
      <c r="C172" s="13" t="s">
        <v>331</v>
      </c>
      <c r="D172" s="16"/>
      <c r="E172" s="224"/>
      <c r="F172" s="174" t="str">
        <f t="shared" si="5"/>
        <v>-----------------</v>
      </c>
      <c r="G172" s="173" t="s">
        <v>330</v>
      </c>
      <c r="H172" s="225"/>
      <c r="I172" s="226"/>
      <c r="J172" s="169" t="s">
        <v>6</v>
      </c>
      <c r="K172" s="226"/>
      <c r="L172" s="227"/>
      <c r="M172" s="175" t="e">
        <f t="shared" si="4"/>
        <v>#DIV/0!</v>
      </c>
      <c r="N172" s="228"/>
      <c r="O172" s="239"/>
      <c r="P172" s="238"/>
      <c r="Q172" s="15"/>
    </row>
    <row r="173" spans="1:17" ht="15" customHeight="1">
      <c r="A173" s="222"/>
      <c r="B173" s="164">
        <v>2009</v>
      </c>
      <c r="C173" s="13" t="s">
        <v>331</v>
      </c>
      <c r="D173" s="16"/>
      <c r="E173" s="224"/>
      <c r="F173" s="174" t="str">
        <f t="shared" si="5"/>
        <v>-----------------</v>
      </c>
      <c r="G173" s="173" t="s">
        <v>330</v>
      </c>
      <c r="H173" s="225"/>
      <c r="I173" s="226"/>
      <c r="J173" s="169" t="s">
        <v>6</v>
      </c>
      <c r="K173" s="226"/>
      <c r="L173" s="227"/>
      <c r="M173" s="175" t="e">
        <f t="shared" si="4"/>
        <v>#DIV/0!</v>
      </c>
      <c r="N173" s="228"/>
      <c r="O173" s="239"/>
      <c r="P173" s="238"/>
      <c r="Q173" s="15"/>
    </row>
    <row r="174" spans="1:17" ht="15" customHeight="1">
      <c r="A174" s="222"/>
      <c r="B174" s="164">
        <v>2009</v>
      </c>
      <c r="C174" s="13" t="s">
        <v>331</v>
      </c>
      <c r="D174" s="16"/>
      <c r="E174" s="224"/>
      <c r="F174" s="174" t="str">
        <f t="shared" si="5"/>
        <v>-----------------</v>
      </c>
      <c r="G174" s="173" t="s">
        <v>330</v>
      </c>
      <c r="H174" s="225"/>
      <c r="I174" s="226"/>
      <c r="J174" s="169" t="s">
        <v>6</v>
      </c>
      <c r="K174" s="226"/>
      <c r="L174" s="227"/>
      <c r="M174" s="175" t="e">
        <f t="shared" si="4"/>
        <v>#DIV/0!</v>
      </c>
      <c r="N174" s="228"/>
      <c r="O174" s="239"/>
      <c r="P174" s="238"/>
      <c r="Q174" s="15"/>
    </row>
    <row r="175" spans="1:17" ht="15" customHeight="1">
      <c r="A175" s="222"/>
      <c r="B175" s="164">
        <v>2009</v>
      </c>
      <c r="C175" s="13" t="s">
        <v>331</v>
      </c>
      <c r="D175" s="16"/>
      <c r="E175" s="224"/>
      <c r="F175" s="174" t="str">
        <f t="shared" si="5"/>
        <v>-----------------</v>
      </c>
      <c r="G175" s="173" t="s">
        <v>330</v>
      </c>
      <c r="H175" s="225"/>
      <c r="I175" s="226"/>
      <c r="J175" s="169" t="s">
        <v>6</v>
      </c>
      <c r="K175" s="226"/>
      <c r="L175" s="227"/>
      <c r="M175" s="175" t="e">
        <f t="shared" si="4"/>
        <v>#DIV/0!</v>
      </c>
      <c r="N175" s="228"/>
      <c r="O175" s="237"/>
      <c r="P175" s="230"/>
      <c r="Q175" s="15"/>
    </row>
    <row r="176" spans="1:17" ht="15" customHeight="1">
      <c r="A176" s="222"/>
      <c r="B176" s="164">
        <v>2009</v>
      </c>
      <c r="C176" s="13" t="s">
        <v>331</v>
      </c>
      <c r="D176" s="16"/>
      <c r="E176" s="224"/>
      <c r="F176" s="174" t="str">
        <f t="shared" si="5"/>
        <v>-----------------</v>
      </c>
      <c r="G176" s="173" t="s">
        <v>330</v>
      </c>
      <c r="H176" s="225"/>
      <c r="I176" s="226"/>
      <c r="J176" s="169" t="s">
        <v>6</v>
      </c>
      <c r="K176" s="226"/>
      <c r="L176" s="227"/>
      <c r="M176" s="175" t="e">
        <f t="shared" si="4"/>
        <v>#DIV/0!</v>
      </c>
      <c r="N176" s="228"/>
      <c r="O176" s="80"/>
      <c r="P176" s="230"/>
      <c r="Q176" s="15"/>
    </row>
    <row r="177" spans="1:17" ht="15" customHeight="1">
      <c r="A177" s="222"/>
      <c r="B177" s="164">
        <v>2009</v>
      </c>
      <c r="C177" s="13" t="s">
        <v>331</v>
      </c>
      <c r="D177" s="16"/>
      <c r="E177" s="224"/>
      <c r="F177" s="174" t="str">
        <f t="shared" si="5"/>
        <v>-----------------</v>
      </c>
      <c r="G177" s="173" t="s">
        <v>330</v>
      </c>
      <c r="H177" s="225"/>
      <c r="I177" s="226"/>
      <c r="J177" s="169" t="s">
        <v>6</v>
      </c>
      <c r="K177" s="226"/>
      <c r="L177" s="227"/>
      <c r="M177" s="175" t="e">
        <f t="shared" si="4"/>
        <v>#DIV/0!</v>
      </c>
      <c r="N177" s="228"/>
      <c r="O177" s="80"/>
      <c r="P177" s="230"/>
      <c r="Q177" s="15"/>
    </row>
    <row r="178" spans="1:17" ht="15" customHeight="1">
      <c r="A178" s="222"/>
      <c r="B178" s="164">
        <v>2009</v>
      </c>
      <c r="C178" s="13" t="s">
        <v>331</v>
      </c>
      <c r="D178" s="16"/>
      <c r="E178" s="224"/>
      <c r="F178" s="174" t="str">
        <f t="shared" si="5"/>
        <v>-----------------</v>
      </c>
      <c r="G178" s="173" t="s">
        <v>330</v>
      </c>
      <c r="H178" s="225"/>
      <c r="I178" s="226"/>
      <c r="J178" s="169" t="s">
        <v>6</v>
      </c>
      <c r="K178" s="226"/>
      <c r="L178" s="227"/>
      <c r="M178" s="175" t="e">
        <f t="shared" si="4"/>
        <v>#DIV/0!</v>
      </c>
      <c r="N178" s="228"/>
      <c r="O178" s="80"/>
      <c r="P178" s="230"/>
      <c r="Q178" s="15"/>
    </row>
    <row r="179" spans="1:17" ht="15" customHeight="1">
      <c r="A179" s="222"/>
      <c r="B179" s="164">
        <v>2009</v>
      </c>
      <c r="C179" s="13" t="s">
        <v>331</v>
      </c>
      <c r="D179" s="16"/>
      <c r="E179" s="224"/>
      <c r="F179" s="174" t="str">
        <f t="shared" si="5"/>
        <v>-----------------</v>
      </c>
      <c r="G179" s="173" t="s">
        <v>330</v>
      </c>
      <c r="H179" s="216"/>
      <c r="I179" s="169"/>
      <c r="J179" s="169" t="s">
        <v>6</v>
      </c>
      <c r="K179" s="169"/>
      <c r="L179" s="213"/>
      <c r="M179" s="175" t="e">
        <f t="shared" si="4"/>
        <v>#DIV/0!</v>
      </c>
      <c r="N179" s="228"/>
      <c r="O179" s="80"/>
      <c r="P179" s="230"/>
      <c r="Q179" s="15"/>
    </row>
    <row r="180" spans="1:17" ht="15" customHeight="1">
      <c r="A180" s="240"/>
      <c r="B180" s="164">
        <v>2009</v>
      </c>
      <c r="C180" s="13" t="s">
        <v>331</v>
      </c>
      <c r="D180" s="241"/>
      <c r="E180" s="215"/>
      <c r="F180" s="174" t="str">
        <f t="shared" si="5"/>
        <v>-----------------</v>
      </c>
      <c r="G180" s="173" t="s">
        <v>330</v>
      </c>
      <c r="H180" s="242"/>
      <c r="I180" s="243"/>
      <c r="J180" s="169" t="s">
        <v>6</v>
      </c>
      <c r="K180" s="243"/>
      <c r="L180" s="244"/>
      <c r="M180" s="175" t="e">
        <f t="shared" si="4"/>
        <v>#DIV/0!</v>
      </c>
      <c r="N180" s="245"/>
      <c r="O180" s="196"/>
      <c r="P180" s="246"/>
      <c r="Q180" s="197"/>
    </row>
    <row r="181" spans="1:17" ht="15" customHeight="1">
      <c r="A181" s="240"/>
      <c r="B181" s="164">
        <v>2009</v>
      </c>
      <c r="C181" s="13" t="s">
        <v>331</v>
      </c>
      <c r="D181" s="241"/>
      <c r="E181" s="215"/>
      <c r="F181" s="174" t="str">
        <f t="shared" si="5"/>
        <v>-----------------</v>
      </c>
      <c r="G181" s="173" t="s">
        <v>330</v>
      </c>
      <c r="H181" s="242"/>
      <c r="I181" s="243"/>
      <c r="J181" s="169" t="s">
        <v>6</v>
      </c>
      <c r="K181" s="243"/>
      <c r="L181" s="244"/>
      <c r="M181" s="175" t="e">
        <f t="shared" si="4"/>
        <v>#DIV/0!</v>
      </c>
      <c r="N181" s="245"/>
      <c r="O181" s="247"/>
      <c r="P181" s="248"/>
      <c r="Q181" s="197"/>
    </row>
    <row r="182" spans="1:17" ht="15" customHeight="1">
      <c r="A182" s="240"/>
      <c r="B182" s="164">
        <v>2009</v>
      </c>
      <c r="C182" s="13" t="s">
        <v>331</v>
      </c>
      <c r="D182" s="241"/>
      <c r="E182" s="215"/>
      <c r="F182" s="174" t="str">
        <f t="shared" si="5"/>
        <v>-----------------</v>
      </c>
      <c r="G182" s="173" t="s">
        <v>330</v>
      </c>
      <c r="H182" s="242"/>
      <c r="I182" s="243"/>
      <c r="J182" s="169" t="s">
        <v>6</v>
      </c>
      <c r="K182" s="243"/>
      <c r="L182" s="244"/>
      <c r="M182" s="175" t="e">
        <f t="shared" si="4"/>
        <v>#DIV/0!</v>
      </c>
      <c r="N182" s="245"/>
      <c r="O182" s="196"/>
      <c r="P182" s="248"/>
      <c r="Q182" s="197"/>
    </row>
    <row r="183" spans="1:17" ht="15" customHeight="1">
      <c r="A183" s="240"/>
      <c r="B183" s="164">
        <v>2009</v>
      </c>
      <c r="C183" s="13" t="s">
        <v>331</v>
      </c>
      <c r="D183" s="241"/>
      <c r="E183" s="215"/>
      <c r="F183" s="174" t="str">
        <f t="shared" si="5"/>
        <v>-----------------</v>
      </c>
      <c r="G183" s="173" t="s">
        <v>330</v>
      </c>
      <c r="H183" s="242"/>
      <c r="I183" s="243"/>
      <c r="J183" s="169" t="s">
        <v>6</v>
      </c>
      <c r="K183" s="243"/>
      <c r="L183" s="244"/>
      <c r="M183" s="175" t="e">
        <f aca="true" t="shared" si="6" ref="M183:M209">SUM(H183)+I183/(I183+K183)*(L183-H183)</f>
        <v>#DIV/0!</v>
      </c>
      <c r="N183" s="245"/>
      <c r="O183" s="249"/>
      <c r="P183" s="248"/>
      <c r="Q183" s="197"/>
    </row>
    <row r="184" spans="1:17" ht="15" customHeight="1">
      <c r="A184" s="240"/>
      <c r="B184" s="164">
        <v>2009</v>
      </c>
      <c r="C184" s="13" t="s">
        <v>331</v>
      </c>
      <c r="D184" s="241"/>
      <c r="E184" s="215"/>
      <c r="F184" s="174" t="str">
        <f t="shared" si="5"/>
        <v>-----------------</v>
      </c>
      <c r="G184" s="173" t="s">
        <v>330</v>
      </c>
      <c r="H184" s="242"/>
      <c r="I184" s="243"/>
      <c r="J184" s="169" t="s">
        <v>6</v>
      </c>
      <c r="K184" s="243"/>
      <c r="L184" s="244"/>
      <c r="M184" s="175" t="e">
        <f t="shared" si="6"/>
        <v>#DIV/0!</v>
      </c>
      <c r="N184" s="245"/>
      <c r="O184" s="196"/>
      <c r="P184" s="248"/>
      <c r="Q184" s="197"/>
    </row>
    <row r="185" spans="1:17" ht="15" customHeight="1">
      <c r="A185" s="240"/>
      <c r="B185" s="164">
        <v>2009</v>
      </c>
      <c r="C185" s="13" t="s">
        <v>331</v>
      </c>
      <c r="D185" s="241"/>
      <c r="E185" s="215"/>
      <c r="F185" s="174" t="str">
        <f t="shared" si="5"/>
        <v>-----------------</v>
      </c>
      <c r="G185" s="173" t="s">
        <v>330</v>
      </c>
      <c r="H185" s="242"/>
      <c r="I185" s="243"/>
      <c r="J185" s="169" t="s">
        <v>6</v>
      </c>
      <c r="K185" s="243"/>
      <c r="L185" s="244"/>
      <c r="M185" s="175" t="e">
        <f t="shared" si="6"/>
        <v>#DIV/0!</v>
      </c>
      <c r="N185" s="245"/>
      <c r="O185" s="249"/>
      <c r="P185" s="246"/>
      <c r="Q185" s="197"/>
    </row>
    <row r="186" spans="1:17" ht="15" customHeight="1">
      <c r="A186" s="240"/>
      <c r="B186" s="164">
        <v>2009</v>
      </c>
      <c r="C186" s="13" t="s">
        <v>331</v>
      </c>
      <c r="D186" s="241"/>
      <c r="E186" s="215"/>
      <c r="F186" s="174" t="str">
        <f t="shared" si="5"/>
        <v>-----------------</v>
      </c>
      <c r="G186" s="173" t="s">
        <v>330</v>
      </c>
      <c r="H186" s="242"/>
      <c r="I186" s="243"/>
      <c r="J186" s="169" t="s">
        <v>6</v>
      </c>
      <c r="K186" s="243"/>
      <c r="L186" s="244"/>
      <c r="M186" s="175" t="e">
        <f t="shared" si="6"/>
        <v>#DIV/0!</v>
      </c>
      <c r="N186" s="245"/>
      <c r="O186" s="196"/>
      <c r="P186" s="246"/>
      <c r="Q186" s="197"/>
    </row>
    <row r="187" spans="1:17" ht="15" customHeight="1">
      <c r="A187" s="240"/>
      <c r="B187" s="164">
        <v>2009</v>
      </c>
      <c r="C187" s="13" t="s">
        <v>331</v>
      </c>
      <c r="D187" s="241"/>
      <c r="E187" s="215"/>
      <c r="F187" s="174" t="str">
        <f t="shared" si="5"/>
        <v>-----------------</v>
      </c>
      <c r="G187" s="173" t="s">
        <v>330</v>
      </c>
      <c r="H187" s="242"/>
      <c r="I187" s="243"/>
      <c r="J187" s="169" t="s">
        <v>6</v>
      </c>
      <c r="K187" s="243"/>
      <c r="L187" s="244"/>
      <c r="M187" s="175" t="e">
        <f t="shared" si="6"/>
        <v>#DIV/0!</v>
      </c>
      <c r="N187" s="245"/>
      <c r="O187" s="196"/>
      <c r="P187" s="246"/>
      <c r="Q187" s="197"/>
    </row>
    <row r="188" spans="1:17" ht="15" customHeight="1">
      <c r="A188" s="240"/>
      <c r="B188" s="164">
        <v>2009</v>
      </c>
      <c r="C188" s="13" t="s">
        <v>331</v>
      </c>
      <c r="D188" s="241"/>
      <c r="E188" s="215"/>
      <c r="F188" s="174" t="str">
        <f t="shared" si="5"/>
        <v>-----------------</v>
      </c>
      <c r="G188" s="173" t="s">
        <v>330</v>
      </c>
      <c r="H188" s="242"/>
      <c r="I188" s="243"/>
      <c r="J188" s="169" t="s">
        <v>6</v>
      </c>
      <c r="K188" s="243"/>
      <c r="L188" s="244"/>
      <c r="M188" s="175" t="e">
        <f t="shared" si="6"/>
        <v>#DIV/0!</v>
      </c>
      <c r="N188" s="245"/>
      <c r="O188" s="250"/>
      <c r="P188" s="248"/>
      <c r="Q188" s="197"/>
    </row>
    <row r="189" spans="1:17" ht="15" customHeight="1">
      <c r="A189" s="240"/>
      <c r="B189" s="164">
        <v>2009</v>
      </c>
      <c r="C189" s="13" t="s">
        <v>331</v>
      </c>
      <c r="D189" s="241"/>
      <c r="E189" s="215"/>
      <c r="F189" s="174" t="str">
        <f t="shared" si="5"/>
        <v>-----------------</v>
      </c>
      <c r="G189" s="173" t="s">
        <v>330</v>
      </c>
      <c r="H189" s="242"/>
      <c r="I189" s="243"/>
      <c r="J189" s="169" t="s">
        <v>6</v>
      </c>
      <c r="K189" s="243"/>
      <c r="L189" s="244"/>
      <c r="M189" s="175" t="e">
        <f t="shared" si="6"/>
        <v>#DIV/0!</v>
      </c>
      <c r="N189" s="245"/>
      <c r="O189" s="196"/>
      <c r="P189" s="248"/>
      <c r="Q189" s="197"/>
    </row>
    <row r="190" spans="1:17" ht="15" customHeight="1">
      <c r="A190" s="240"/>
      <c r="B190" s="164">
        <v>2009</v>
      </c>
      <c r="C190" s="13" t="s">
        <v>331</v>
      </c>
      <c r="D190" s="241"/>
      <c r="E190" s="215"/>
      <c r="F190" s="174" t="str">
        <f t="shared" si="5"/>
        <v>-----------------</v>
      </c>
      <c r="G190" s="173" t="s">
        <v>330</v>
      </c>
      <c r="H190" s="242"/>
      <c r="I190" s="243"/>
      <c r="J190" s="169" t="s">
        <v>6</v>
      </c>
      <c r="K190" s="243"/>
      <c r="L190" s="244"/>
      <c r="M190" s="175" t="e">
        <f t="shared" si="6"/>
        <v>#DIV/0!</v>
      </c>
      <c r="N190" s="245"/>
      <c r="O190" s="196"/>
      <c r="P190" s="248"/>
      <c r="Q190" s="197"/>
    </row>
    <row r="191" spans="1:17" ht="15" customHeight="1">
      <c r="A191" s="240"/>
      <c r="B191" s="164">
        <v>2009</v>
      </c>
      <c r="C191" s="13" t="s">
        <v>331</v>
      </c>
      <c r="D191" s="241"/>
      <c r="E191" s="215"/>
      <c r="F191" s="174" t="str">
        <f t="shared" si="5"/>
        <v>-----------------</v>
      </c>
      <c r="G191" s="173" t="s">
        <v>330</v>
      </c>
      <c r="H191" s="242"/>
      <c r="I191" s="243"/>
      <c r="J191" s="169" t="s">
        <v>6</v>
      </c>
      <c r="K191" s="243"/>
      <c r="L191" s="244"/>
      <c r="M191" s="175" t="e">
        <f t="shared" si="6"/>
        <v>#DIV/0!</v>
      </c>
      <c r="N191" s="245"/>
      <c r="O191" s="196"/>
      <c r="P191" s="248"/>
      <c r="Q191" s="197"/>
    </row>
    <row r="192" spans="1:17" ht="15" customHeight="1">
      <c r="A192" s="240"/>
      <c r="B192" s="164">
        <v>2009</v>
      </c>
      <c r="C192" s="13" t="s">
        <v>331</v>
      </c>
      <c r="D192" s="241"/>
      <c r="E192" s="215"/>
      <c r="F192" s="174" t="str">
        <f t="shared" si="5"/>
        <v>-----------------</v>
      </c>
      <c r="G192" s="173" t="s">
        <v>330</v>
      </c>
      <c r="H192" s="242"/>
      <c r="I192" s="243"/>
      <c r="J192" s="169" t="s">
        <v>6</v>
      </c>
      <c r="K192" s="243"/>
      <c r="L192" s="244"/>
      <c r="M192" s="175" t="e">
        <f t="shared" si="6"/>
        <v>#DIV/0!</v>
      </c>
      <c r="N192" s="245"/>
      <c r="O192" s="196"/>
      <c r="P192" s="248"/>
      <c r="Q192" s="197"/>
    </row>
    <row r="193" spans="1:17" ht="15" customHeight="1">
      <c r="A193" s="240"/>
      <c r="B193" s="164">
        <v>2009</v>
      </c>
      <c r="C193" s="13" t="s">
        <v>331</v>
      </c>
      <c r="D193" s="241"/>
      <c r="E193" s="215"/>
      <c r="F193" s="174" t="str">
        <f t="shared" si="5"/>
        <v>-----------------</v>
      </c>
      <c r="G193" s="173" t="s">
        <v>330</v>
      </c>
      <c r="H193" s="242"/>
      <c r="I193" s="243"/>
      <c r="J193" s="169" t="s">
        <v>6</v>
      </c>
      <c r="K193" s="243"/>
      <c r="L193" s="244"/>
      <c r="M193" s="175" t="e">
        <f t="shared" si="6"/>
        <v>#DIV/0!</v>
      </c>
      <c r="N193" s="245"/>
      <c r="O193" s="249"/>
      <c r="P193" s="248"/>
      <c r="Q193" s="197"/>
    </row>
    <row r="194" spans="1:17" ht="15" customHeight="1">
      <c r="A194" s="240"/>
      <c r="B194" s="164">
        <v>2009</v>
      </c>
      <c r="C194" s="13" t="s">
        <v>331</v>
      </c>
      <c r="D194" s="241"/>
      <c r="E194" s="215"/>
      <c r="F194" s="174" t="str">
        <f t="shared" si="5"/>
        <v>-----------------</v>
      </c>
      <c r="G194" s="173" t="s">
        <v>330</v>
      </c>
      <c r="H194" s="242"/>
      <c r="I194" s="243"/>
      <c r="J194" s="169" t="s">
        <v>6</v>
      </c>
      <c r="K194" s="243"/>
      <c r="L194" s="244"/>
      <c r="M194" s="175" t="e">
        <f t="shared" si="6"/>
        <v>#DIV/0!</v>
      </c>
      <c r="N194" s="245"/>
      <c r="O194" s="196"/>
      <c r="P194" s="248"/>
      <c r="Q194" s="197"/>
    </row>
    <row r="195" spans="1:17" ht="15" customHeight="1">
      <c r="A195" s="240"/>
      <c r="B195" s="164">
        <v>2009</v>
      </c>
      <c r="C195" s="13" t="s">
        <v>331</v>
      </c>
      <c r="D195" s="241"/>
      <c r="E195" s="215"/>
      <c r="F195" s="174" t="str">
        <f t="shared" si="5"/>
        <v>-----------------</v>
      </c>
      <c r="G195" s="173" t="s">
        <v>330</v>
      </c>
      <c r="H195" s="242"/>
      <c r="I195" s="243"/>
      <c r="J195" s="169" t="s">
        <v>6</v>
      </c>
      <c r="K195" s="243"/>
      <c r="L195" s="244"/>
      <c r="M195" s="175" t="e">
        <f t="shared" si="6"/>
        <v>#DIV/0!</v>
      </c>
      <c r="N195" s="245"/>
      <c r="O195" s="249"/>
      <c r="P195" s="248"/>
      <c r="Q195" s="197"/>
    </row>
    <row r="196" spans="1:17" ht="15" customHeight="1">
      <c r="A196" s="240"/>
      <c r="B196" s="164">
        <v>2009</v>
      </c>
      <c r="C196" s="13" t="s">
        <v>331</v>
      </c>
      <c r="D196" s="241"/>
      <c r="E196" s="215"/>
      <c r="F196" s="174" t="str">
        <f t="shared" si="5"/>
        <v>-----------------</v>
      </c>
      <c r="G196" s="173" t="s">
        <v>330</v>
      </c>
      <c r="H196" s="242"/>
      <c r="I196" s="243"/>
      <c r="J196" s="169" t="s">
        <v>6</v>
      </c>
      <c r="K196" s="243"/>
      <c r="L196" s="244"/>
      <c r="M196" s="175" t="e">
        <f t="shared" si="6"/>
        <v>#DIV/0!</v>
      </c>
      <c r="N196" s="245"/>
      <c r="O196" s="249"/>
      <c r="P196" s="246"/>
      <c r="Q196" s="197"/>
    </row>
    <row r="197" spans="1:17" ht="15" customHeight="1">
      <c r="A197" s="240"/>
      <c r="B197" s="164">
        <v>2009</v>
      </c>
      <c r="C197" s="13" t="s">
        <v>331</v>
      </c>
      <c r="D197" s="241"/>
      <c r="E197" s="215"/>
      <c r="F197" s="174" t="str">
        <f t="shared" si="5"/>
        <v>-----------------</v>
      </c>
      <c r="G197" s="173" t="s">
        <v>330</v>
      </c>
      <c r="H197" s="242"/>
      <c r="I197" s="243"/>
      <c r="J197" s="169" t="s">
        <v>6</v>
      </c>
      <c r="K197" s="243"/>
      <c r="L197" s="244"/>
      <c r="M197" s="175" t="e">
        <f t="shared" si="6"/>
        <v>#DIV/0!</v>
      </c>
      <c r="N197" s="245"/>
      <c r="O197" s="249"/>
      <c r="P197" s="246"/>
      <c r="Q197" s="197"/>
    </row>
    <row r="198" spans="1:17" ht="15" customHeight="1">
      <c r="A198" s="240"/>
      <c r="B198" s="164">
        <v>2009</v>
      </c>
      <c r="C198" s="13" t="s">
        <v>331</v>
      </c>
      <c r="D198" s="241"/>
      <c r="E198" s="215"/>
      <c r="F198" s="174" t="str">
        <f t="shared" si="5"/>
        <v>-----------------</v>
      </c>
      <c r="G198" s="173" t="s">
        <v>330</v>
      </c>
      <c r="H198" s="242"/>
      <c r="I198" s="243"/>
      <c r="J198" s="169" t="s">
        <v>6</v>
      </c>
      <c r="K198" s="243"/>
      <c r="L198" s="244"/>
      <c r="M198" s="175" t="e">
        <f t="shared" si="6"/>
        <v>#DIV/0!</v>
      </c>
      <c r="N198" s="245"/>
      <c r="O198" s="249"/>
      <c r="P198" s="248"/>
      <c r="Q198" s="197"/>
    </row>
    <row r="199" spans="1:17" ht="15" customHeight="1">
      <c r="A199" s="240"/>
      <c r="B199" s="164">
        <v>2009</v>
      </c>
      <c r="C199" s="13" t="s">
        <v>331</v>
      </c>
      <c r="D199" s="241"/>
      <c r="E199" s="215"/>
      <c r="F199" s="174" t="str">
        <f t="shared" si="5"/>
        <v>-----------------</v>
      </c>
      <c r="G199" s="173" t="s">
        <v>330</v>
      </c>
      <c r="H199" s="242"/>
      <c r="I199" s="243"/>
      <c r="J199" s="169" t="s">
        <v>6</v>
      </c>
      <c r="K199" s="243"/>
      <c r="L199" s="244"/>
      <c r="M199" s="175" t="e">
        <f t="shared" si="6"/>
        <v>#DIV/0!</v>
      </c>
      <c r="N199" s="245"/>
      <c r="O199" s="249"/>
      <c r="P199" s="248"/>
      <c r="Q199" s="197"/>
    </row>
    <row r="200" spans="1:17" ht="15" customHeight="1">
      <c r="A200" s="240"/>
      <c r="B200" s="164">
        <v>2009</v>
      </c>
      <c r="C200" s="13" t="s">
        <v>331</v>
      </c>
      <c r="D200" s="241"/>
      <c r="E200" s="215"/>
      <c r="F200" s="174" t="str">
        <f t="shared" si="5"/>
        <v>-----------------</v>
      </c>
      <c r="G200" s="173" t="s">
        <v>330</v>
      </c>
      <c r="H200" s="242"/>
      <c r="I200" s="243"/>
      <c r="J200" s="169" t="s">
        <v>6</v>
      </c>
      <c r="K200" s="243"/>
      <c r="L200" s="244"/>
      <c r="M200" s="175" t="e">
        <f t="shared" si="6"/>
        <v>#DIV/0!</v>
      </c>
      <c r="N200" s="245"/>
      <c r="O200" s="250"/>
      <c r="P200" s="248"/>
      <c r="Q200" s="197"/>
    </row>
    <row r="201" spans="1:17" ht="15" customHeight="1">
      <c r="A201" s="240"/>
      <c r="B201" s="164">
        <v>2009</v>
      </c>
      <c r="C201" s="13" t="s">
        <v>331</v>
      </c>
      <c r="D201" s="241"/>
      <c r="E201" s="215"/>
      <c r="F201" s="174" t="str">
        <f aca="true" t="shared" si="7" ref="F201:F209">IF(AND(D201+E201+2415018.5=2415018.5),"-----------------",D201+E201+2415018.5)</f>
        <v>-----------------</v>
      </c>
      <c r="G201" s="173" t="s">
        <v>330</v>
      </c>
      <c r="H201" s="242"/>
      <c r="I201" s="243"/>
      <c r="J201" s="169" t="s">
        <v>6</v>
      </c>
      <c r="K201" s="243"/>
      <c r="L201" s="244"/>
      <c r="M201" s="175" t="e">
        <f t="shared" si="6"/>
        <v>#DIV/0!</v>
      </c>
      <c r="N201" s="245"/>
      <c r="O201" s="249"/>
      <c r="P201" s="248"/>
      <c r="Q201" s="197"/>
    </row>
    <row r="202" spans="1:17" ht="15" customHeight="1">
      <c r="A202" s="240"/>
      <c r="B202" s="164">
        <v>2009</v>
      </c>
      <c r="C202" s="13" t="s">
        <v>331</v>
      </c>
      <c r="D202" s="16"/>
      <c r="E202" s="224"/>
      <c r="F202" s="174" t="str">
        <f t="shared" si="7"/>
        <v>-----------------</v>
      </c>
      <c r="G202" s="173" t="s">
        <v>330</v>
      </c>
      <c r="H202" s="225"/>
      <c r="I202" s="226"/>
      <c r="J202" s="169" t="s">
        <v>6</v>
      </c>
      <c r="K202" s="226"/>
      <c r="L202" s="227"/>
      <c r="M202" s="175" t="e">
        <f t="shared" si="6"/>
        <v>#DIV/0!</v>
      </c>
      <c r="N202" s="228"/>
      <c r="O202" s="231"/>
      <c r="P202" s="238"/>
      <c r="Q202" s="15"/>
    </row>
    <row r="203" spans="1:17" ht="15" customHeight="1">
      <c r="A203" s="240"/>
      <c r="B203" s="164">
        <v>2009</v>
      </c>
      <c r="C203" s="13" t="s">
        <v>331</v>
      </c>
      <c r="D203" s="16"/>
      <c r="E203" s="224"/>
      <c r="F203" s="174" t="str">
        <f t="shared" si="7"/>
        <v>-----------------</v>
      </c>
      <c r="G203" s="173" t="s">
        <v>330</v>
      </c>
      <c r="H203" s="225"/>
      <c r="I203" s="226"/>
      <c r="J203" s="169" t="s">
        <v>6</v>
      </c>
      <c r="K203" s="226"/>
      <c r="L203" s="227"/>
      <c r="M203" s="175" t="e">
        <f t="shared" si="6"/>
        <v>#DIV/0!</v>
      </c>
      <c r="N203" s="228"/>
      <c r="O203" s="231"/>
      <c r="P203" s="230"/>
      <c r="Q203" s="197"/>
    </row>
    <row r="204" spans="1:17" ht="15" customHeight="1">
      <c r="A204" s="240"/>
      <c r="B204" s="164">
        <v>2009</v>
      </c>
      <c r="C204" s="13" t="s">
        <v>331</v>
      </c>
      <c r="D204" s="16"/>
      <c r="E204" s="224"/>
      <c r="F204" s="174" t="str">
        <f t="shared" si="7"/>
        <v>-----------------</v>
      </c>
      <c r="G204" s="173" t="s">
        <v>330</v>
      </c>
      <c r="H204" s="225"/>
      <c r="I204" s="226"/>
      <c r="J204" s="169" t="s">
        <v>6</v>
      </c>
      <c r="K204" s="226"/>
      <c r="L204" s="227"/>
      <c r="M204" s="175" t="e">
        <f t="shared" si="6"/>
        <v>#DIV/0!</v>
      </c>
      <c r="N204" s="228"/>
      <c r="O204" s="231"/>
      <c r="P204" s="230"/>
      <c r="Q204" s="197"/>
    </row>
    <row r="205" spans="1:17" ht="15" customHeight="1">
      <c r="A205" s="240"/>
      <c r="B205" s="164">
        <v>2009</v>
      </c>
      <c r="C205" s="13" t="s">
        <v>331</v>
      </c>
      <c r="D205" s="16"/>
      <c r="E205" s="224"/>
      <c r="F205" s="174" t="str">
        <f t="shared" si="7"/>
        <v>-----------------</v>
      </c>
      <c r="G205" s="173" t="s">
        <v>330</v>
      </c>
      <c r="H205" s="225"/>
      <c r="I205" s="226"/>
      <c r="J205" s="169" t="s">
        <v>6</v>
      </c>
      <c r="K205" s="226"/>
      <c r="L205" s="227"/>
      <c r="M205" s="175" t="e">
        <f t="shared" si="6"/>
        <v>#DIV/0!</v>
      </c>
      <c r="N205" s="228"/>
      <c r="O205" s="80"/>
      <c r="P205" s="230"/>
      <c r="Q205" s="197"/>
    </row>
    <row r="206" spans="1:17" ht="15" customHeight="1">
      <c r="A206" s="240"/>
      <c r="B206" s="164">
        <v>2009</v>
      </c>
      <c r="C206" s="13" t="s">
        <v>331</v>
      </c>
      <c r="D206" s="16"/>
      <c r="E206" s="224"/>
      <c r="F206" s="174" t="str">
        <f t="shared" si="7"/>
        <v>-----------------</v>
      </c>
      <c r="G206" s="173" t="s">
        <v>330</v>
      </c>
      <c r="H206" s="225"/>
      <c r="I206" s="226"/>
      <c r="J206" s="169" t="s">
        <v>6</v>
      </c>
      <c r="K206" s="226"/>
      <c r="L206" s="227"/>
      <c r="M206" s="175" t="e">
        <f t="shared" si="6"/>
        <v>#DIV/0!</v>
      </c>
      <c r="N206" s="228"/>
      <c r="O206" s="231"/>
      <c r="P206" s="230"/>
      <c r="Q206" s="197"/>
    </row>
    <row r="207" spans="1:17" ht="15" customHeight="1">
      <c r="A207" s="240"/>
      <c r="B207" s="164">
        <v>2009</v>
      </c>
      <c r="C207" s="13" t="s">
        <v>331</v>
      </c>
      <c r="D207" s="16"/>
      <c r="E207" s="224"/>
      <c r="F207" s="174" t="str">
        <f t="shared" si="7"/>
        <v>-----------------</v>
      </c>
      <c r="G207" s="173" t="s">
        <v>330</v>
      </c>
      <c r="H207" s="225"/>
      <c r="I207" s="226"/>
      <c r="J207" s="169" t="s">
        <v>6</v>
      </c>
      <c r="K207" s="226"/>
      <c r="L207" s="227"/>
      <c r="M207" s="175" t="e">
        <f t="shared" si="6"/>
        <v>#DIV/0!</v>
      </c>
      <c r="N207" s="228"/>
      <c r="O207" s="231"/>
      <c r="P207" s="230"/>
      <c r="Q207" s="197"/>
    </row>
    <row r="208" spans="1:17" ht="15" customHeight="1">
      <c r="A208" s="240"/>
      <c r="B208" s="164">
        <v>2009</v>
      </c>
      <c r="C208" s="13" t="s">
        <v>331</v>
      </c>
      <c r="D208" s="16"/>
      <c r="E208" s="224"/>
      <c r="F208" s="174" t="str">
        <f t="shared" si="7"/>
        <v>-----------------</v>
      </c>
      <c r="G208" s="173" t="s">
        <v>330</v>
      </c>
      <c r="H208" s="225"/>
      <c r="I208" s="226"/>
      <c r="J208" s="169" t="s">
        <v>6</v>
      </c>
      <c r="K208" s="226"/>
      <c r="L208" s="227"/>
      <c r="M208" s="175" t="e">
        <f t="shared" si="6"/>
        <v>#DIV/0!</v>
      </c>
      <c r="N208" s="228"/>
      <c r="O208" s="80"/>
      <c r="P208" s="230"/>
      <c r="Q208" s="197"/>
    </row>
    <row r="209" spans="1:17" ht="15" customHeight="1">
      <c r="A209" s="240"/>
      <c r="B209" s="164">
        <v>2009</v>
      </c>
      <c r="C209" s="13" t="s">
        <v>331</v>
      </c>
      <c r="D209" s="16"/>
      <c r="E209" s="233"/>
      <c r="F209" s="174" t="str">
        <f t="shared" si="7"/>
        <v>-----------------</v>
      </c>
      <c r="G209" s="173" t="s">
        <v>330</v>
      </c>
      <c r="H209" s="225"/>
      <c r="I209" s="226"/>
      <c r="J209" s="169" t="s">
        <v>6</v>
      </c>
      <c r="K209" s="226"/>
      <c r="L209" s="227"/>
      <c r="M209" s="175" t="e">
        <f t="shared" si="6"/>
        <v>#DIV/0!</v>
      </c>
      <c r="N209" s="228"/>
      <c r="O209" s="80"/>
      <c r="P209" s="230"/>
      <c r="Q209" s="197"/>
    </row>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sheetData>
  <mergeCells count="1">
    <mergeCell ref="H7:L7"/>
  </mergeCells>
  <printOptions/>
  <pageMargins left="0.75" right="0.75" top="1" bottom="1" header="0" footer="0"/>
  <pageSetup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P183"/>
  <sheetViews>
    <sheetView workbookViewId="0" topLeftCell="B124">
      <selection activeCell="P151" sqref="P151"/>
    </sheetView>
  </sheetViews>
  <sheetFormatPr defaultColWidth="11.421875" defaultRowHeight="12.75"/>
  <cols>
    <col min="1" max="1" width="17.57421875" style="0" customWidth="1"/>
    <col min="2" max="2" width="25.421875" style="0" customWidth="1"/>
    <col min="3" max="3" width="10.421875" style="0" customWidth="1"/>
    <col min="4" max="4" width="8.7109375" style="99" customWidth="1"/>
    <col min="5" max="5" width="8.421875" style="99" customWidth="1"/>
    <col min="6" max="7" width="12.140625" style="0" customWidth="1"/>
    <col min="8" max="8" width="6.57421875" style="0" customWidth="1"/>
    <col min="9" max="9" width="2.57421875" style="0" customWidth="1"/>
    <col min="10" max="10" width="6.140625" style="0" customWidth="1"/>
    <col min="11" max="11" width="12.7109375" style="1" customWidth="1"/>
    <col min="12" max="12" width="14.00390625" style="0" customWidth="1"/>
    <col min="13" max="13" width="4.421875" style="0" customWidth="1"/>
    <col min="14" max="14" width="13.421875" style="56" customWidth="1"/>
    <col min="15" max="15" width="11.8515625" style="61" customWidth="1"/>
    <col min="16" max="16" width="49.00390625" style="0" customWidth="1"/>
  </cols>
  <sheetData>
    <row r="1" spans="1:14" ht="19.5">
      <c r="A1" s="35" t="s">
        <v>78</v>
      </c>
      <c r="F1">
        <v>8</v>
      </c>
      <c r="G1" s="111">
        <v>38026</v>
      </c>
      <c r="N1" s="52"/>
    </row>
    <row r="2" spans="1:14" ht="30.75">
      <c r="A2" s="36" t="s">
        <v>79</v>
      </c>
      <c r="N2" s="52"/>
    </row>
    <row r="4" spans="1:15" ht="15.75">
      <c r="A4" s="41" t="s">
        <v>80</v>
      </c>
      <c r="G4" s="1"/>
      <c r="I4" s="2"/>
      <c r="L4" s="1"/>
      <c r="N4" s="53"/>
      <c r="O4" s="62"/>
    </row>
    <row r="5" spans="7:15" ht="12.75">
      <c r="G5" s="1"/>
      <c r="I5" s="2"/>
      <c r="L5" s="1"/>
      <c r="N5" s="53"/>
      <c r="O5" s="62"/>
    </row>
    <row r="6" spans="1:15" s="2" customFormat="1" ht="12.75">
      <c r="A6" s="38" t="s">
        <v>81</v>
      </c>
      <c r="B6"/>
      <c r="D6" s="100"/>
      <c r="E6" s="109"/>
      <c r="F6" s="17" t="s">
        <v>82</v>
      </c>
      <c r="G6" s="18" t="s">
        <v>83</v>
      </c>
      <c r="H6" s="19"/>
      <c r="I6" s="19"/>
      <c r="J6" s="19"/>
      <c r="K6" s="42"/>
      <c r="L6" s="20" t="s">
        <v>84</v>
      </c>
      <c r="M6" s="17" t="s">
        <v>85</v>
      </c>
      <c r="N6" s="54"/>
      <c r="O6" s="63" t="s">
        <v>86</v>
      </c>
    </row>
    <row r="7" spans="7:15" ht="13.5" thickBot="1">
      <c r="G7" s="1"/>
      <c r="I7" s="2"/>
      <c r="L7" s="1"/>
      <c r="N7" s="40" t="s">
        <v>87</v>
      </c>
      <c r="O7" s="62"/>
    </row>
    <row r="8" spans="1:16" ht="14.25" thickBot="1" thickTop="1">
      <c r="A8" s="3" t="s">
        <v>88</v>
      </c>
      <c r="B8" s="4"/>
      <c r="C8" s="4"/>
      <c r="D8" s="101" t="s">
        <v>89</v>
      </c>
      <c r="E8" s="110" t="s">
        <v>89</v>
      </c>
      <c r="F8" s="6"/>
      <c r="G8" s="21" t="s">
        <v>90</v>
      </c>
      <c r="H8" s="22"/>
      <c r="I8" s="22"/>
      <c r="J8" s="22"/>
      <c r="K8" s="43"/>
      <c r="L8" s="7"/>
      <c r="M8" s="6"/>
      <c r="N8" s="40" t="s">
        <v>91</v>
      </c>
      <c r="O8" s="64"/>
      <c r="P8" s="6"/>
    </row>
    <row r="9" spans="1:16" ht="14.25" thickBot="1" thickTop="1">
      <c r="A9" s="8" t="s">
        <v>92</v>
      </c>
      <c r="B9" s="9" t="s">
        <v>93</v>
      </c>
      <c r="C9" s="10" t="s">
        <v>94</v>
      </c>
      <c r="D9" s="102" t="s">
        <v>95</v>
      </c>
      <c r="E9" s="102" t="s">
        <v>96</v>
      </c>
      <c r="F9" s="9" t="s">
        <v>97</v>
      </c>
      <c r="G9" s="23" t="s">
        <v>98</v>
      </c>
      <c r="H9" s="24" t="s">
        <v>99</v>
      </c>
      <c r="I9" s="24" t="s">
        <v>6</v>
      </c>
      <c r="J9" s="24" t="s">
        <v>99</v>
      </c>
      <c r="K9" s="44" t="s">
        <v>100</v>
      </c>
      <c r="L9" s="28" t="s">
        <v>101</v>
      </c>
      <c r="M9" s="10" t="s">
        <v>102</v>
      </c>
      <c r="N9" s="31"/>
      <c r="O9" s="65" t="s">
        <v>103</v>
      </c>
      <c r="P9" s="10" t="s">
        <v>104</v>
      </c>
    </row>
    <row r="10" spans="1:16" ht="13.5" thickTop="1">
      <c r="A10" s="12"/>
      <c r="B10" s="13"/>
      <c r="C10" s="13"/>
      <c r="D10" s="103"/>
      <c r="E10" s="103"/>
      <c r="F10" s="13"/>
      <c r="G10" s="25"/>
      <c r="H10" s="26"/>
      <c r="I10" s="11" t="s">
        <v>6</v>
      </c>
      <c r="J10" s="26"/>
      <c r="K10" s="45"/>
      <c r="L10" s="29" t="e">
        <f>SUM(G10)+H10/(H10+J10)*(K10-G10)</f>
        <v>#DIV/0!</v>
      </c>
      <c r="M10" s="13"/>
      <c r="N10" s="55"/>
      <c r="O10" s="66"/>
      <c r="P10" s="13"/>
    </row>
    <row r="11" spans="1:16" ht="12.75">
      <c r="A11" s="14"/>
      <c r="B11" s="15"/>
      <c r="C11" s="16"/>
      <c r="D11" s="104"/>
      <c r="E11" s="104"/>
      <c r="F11" s="15"/>
      <c r="G11" s="27"/>
      <c r="H11" s="15"/>
      <c r="I11" s="11" t="s">
        <v>6</v>
      </c>
      <c r="J11" s="15"/>
      <c r="K11" s="46"/>
      <c r="L11" s="30" t="e">
        <f>SUM(G11)+H11/(H11+J11)*(K11-G11)</f>
        <v>#DIV/0!</v>
      </c>
      <c r="M11" s="15"/>
      <c r="N11" s="32"/>
      <c r="O11" s="67"/>
      <c r="P11" s="15"/>
    </row>
    <row r="12" spans="1:16" ht="12.75">
      <c r="A12" s="14"/>
      <c r="B12" s="15"/>
      <c r="C12" s="16"/>
      <c r="D12" s="104"/>
      <c r="E12" s="104"/>
      <c r="F12" s="15"/>
      <c r="G12" s="27"/>
      <c r="H12" s="15"/>
      <c r="I12" s="11" t="s">
        <v>6</v>
      </c>
      <c r="J12" s="15"/>
      <c r="K12" s="46"/>
      <c r="L12" s="30" t="e">
        <f>SUM(G12)+H12/(H12+J12)*(K12-G12)</f>
        <v>#DIV/0!</v>
      </c>
      <c r="M12" s="15"/>
      <c r="N12" s="80"/>
      <c r="O12" s="68"/>
      <c r="P12" s="15"/>
    </row>
    <row r="13" spans="1:16" ht="12.75">
      <c r="A13" s="14" t="s">
        <v>105</v>
      </c>
      <c r="B13" s="15" t="s">
        <v>2</v>
      </c>
      <c r="C13" s="16">
        <v>37987</v>
      </c>
      <c r="D13" s="105" t="s">
        <v>240</v>
      </c>
      <c r="E13" s="105" t="s">
        <v>154</v>
      </c>
      <c r="F13" s="15" t="s">
        <v>217</v>
      </c>
      <c r="G13" s="27">
        <v>8.8</v>
      </c>
      <c r="H13" s="15">
        <v>5</v>
      </c>
      <c r="I13" s="11" t="s">
        <v>6</v>
      </c>
      <c r="J13" s="15">
        <v>2</v>
      </c>
      <c r="K13" s="46">
        <v>9.4</v>
      </c>
      <c r="L13" s="30">
        <f>SUM(G13)+H13/(H13+J13)*(K13-G13)</f>
        <v>9.22857142857143</v>
      </c>
      <c r="M13" s="15">
        <v>1.5</v>
      </c>
      <c r="N13" s="79">
        <v>9.2</v>
      </c>
      <c r="O13" s="68">
        <v>1.5</v>
      </c>
      <c r="P13" s="15"/>
    </row>
    <row r="14" spans="1:16" ht="12.75">
      <c r="A14" s="14"/>
      <c r="B14" s="15"/>
      <c r="C14" s="16"/>
      <c r="D14" s="104"/>
      <c r="E14" s="105"/>
      <c r="F14" s="15"/>
      <c r="G14" s="27"/>
      <c r="H14" s="15"/>
      <c r="I14" s="11" t="s">
        <v>6</v>
      </c>
      <c r="J14" s="15"/>
      <c r="K14" s="46"/>
      <c r="L14" s="30" t="e">
        <f aca="true" t="shared" si="0" ref="L14:L41">SUM(G14)+H14/(H14+J14)*(K14-G14)</f>
        <v>#DIV/0!</v>
      </c>
      <c r="M14" s="15"/>
      <c r="N14" s="79"/>
      <c r="O14" s="68"/>
      <c r="P14" s="15"/>
    </row>
    <row r="15" spans="1:16" ht="12.75">
      <c r="A15" s="14" t="s">
        <v>105</v>
      </c>
      <c r="B15" s="15" t="s">
        <v>2</v>
      </c>
      <c r="C15" s="16">
        <v>37988</v>
      </c>
      <c r="D15" s="105" t="s">
        <v>241</v>
      </c>
      <c r="E15" s="105" t="s">
        <v>175</v>
      </c>
      <c r="F15" s="15" t="s">
        <v>15</v>
      </c>
      <c r="G15" s="27">
        <v>8.8</v>
      </c>
      <c r="H15" s="15">
        <v>4</v>
      </c>
      <c r="I15" s="11" t="s">
        <v>6</v>
      </c>
      <c r="J15" s="15">
        <v>2</v>
      </c>
      <c r="K15" s="46">
        <v>9.4</v>
      </c>
      <c r="L15" s="30">
        <f>SUM(G15)+H15/(H15+J15)*(K15-G15)</f>
        <v>9.200000000000001</v>
      </c>
      <c r="M15" s="15">
        <v>2</v>
      </c>
      <c r="N15" s="79">
        <v>9.2</v>
      </c>
      <c r="O15" s="68" t="s">
        <v>193</v>
      </c>
      <c r="P15" s="15" t="s">
        <v>234</v>
      </c>
    </row>
    <row r="16" spans="1:16" ht="12.75">
      <c r="A16" s="14"/>
      <c r="B16" s="15"/>
      <c r="C16" s="16"/>
      <c r="D16" s="104"/>
      <c r="E16" s="105"/>
      <c r="F16" s="15"/>
      <c r="G16" s="27"/>
      <c r="H16" s="15"/>
      <c r="I16" s="11" t="s">
        <v>6</v>
      </c>
      <c r="J16" s="15"/>
      <c r="K16" s="46"/>
      <c r="L16" s="30" t="e">
        <f t="shared" si="0"/>
        <v>#DIV/0!</v>
      </c>
      <c r="M16" s="15"/>
      <c r="N16" s="79"/>
      <c r="O16" s="68"/>
      <c r="P16" s="15"/>
    </row>
    <row r="17" spans="1:16" ht="12.75">
      <c r="A17" s="14" t="s">
        <v>105</v>
      </c>
      <c r="B17" s="15" t="s">
        <v>2</v>
      </c>
      <c r="C17" s="16">
        <v>37996</v>
      </c>
      <c r="D17" s="105" t="s">
        <v>242</v>
      </c>
      <c r="E17" s="105" t="s">
        <v>111</v>
      </c>
      <c r="F17" s="15" t="s">
        <v>15</v>
      </c>
      <c r="G17" s="27" t="s">
        <v>23</v>
      </c>
      <c r="H17" s="15"/>
      <c r="I17" s="11" t="s">
        <v>6</v>
      </c>
      <c r="J17" s="15"/>
      <c r="K17" s="46"/>
      <c r="L17" s="30" t="s">
        <v>235</v>
      </c>
      <c r="M17" s="15"/>
      <c r="N17" s="79"/>
      <c r="O17" s="68" t="s">
        <v>239</v>
      </c>
      <c r="P17" s="15" t="s">
        <v>236</v>
      </c>
    </row>
    <row r="18" spans="1:16" ht="12.75">
      <c r="A18" s="14"/>
      <c r="B18" s="15"/>
      <c r="C18" s="16"/>
      <c r="D18" s="104"/>
      <c r="E18" s="105"/>
      <c r="F18" s="15"/>
      <c r="G18" s="27"/>
      <c r="H18" s="15"/>
      <c r="I18" s="11" t="s">
        <v>6</v>
      </c>
      <c r="J18" s="15"/>
      <c r="K18" s="46"/>
      <c r="L18" s="30" t="e">
        <f t="shared" si="0"/>
        <v>#DIV/0!</v>
      </c>
      <c r="M18" s="15"/>
      <c r="N18" s="79"/>
      <c r="O18" s="68"/>
      <c r="P18" s="15"/>
    </row>
    <row r="19" spans="1:16" ht="12.75">
      <c r="A19" s="14" t="s">
        <v>105</v>
      </c>
      <c r="B19" s="15" t="s">
        <v>2</v>
      </c>
      <c r="C19" s="16">
        <v>38000</v>
      </c>
      <c r="D19" s="105" t="s">
        <v>243</v>
      </c>
      <c r="E19" s="105" t="s">
        <v>244</v>
      </c>
      <c r="F19" s="15" t="s">
        <v>15</v>
      </c>
      <c r="G19" s="27">
        <v>8.8</v>
      </c>
      <c r="H19" s="15">
        <v>5</v>
      </c>
      <c r="I19" s="11" t="s">
        <v>6</v>
      </c>
      <c r="J19" s="15">
        <v>3</v>
      </c>
      <c r="K19" s="46">
        <v>9.4</v>
      </c>
      <c r="L19" s="30">
        <f>SUM(G19)+H19/(H19+J19)*(K19-G19)</f>
        <v>9.175</v>
      </c>
      <c r="M19" s="15">
        <v>2.5</v>
      </c>
      <c r="N19" s="79">
        <v>9.2</v>
      </c>
      <c r="O19" s="68" t="s">
        <v>245</v>
      </c>
      <c r="P19" s="15" t="s">
        <v>246</v>
      </c>
    </row>
    <row r="20" spans="1:16" ht="12.75">
      <c r="A20" s="14" t="s">
        <v>105</v>
      </c>
      <c r="B20" s="15" t="s">
        <v>2</v>
      </c>
      <c r="C20" s="16">
        <v>38000</v>
      </c>
      <c r="D20" s="105" t="s">
        <v>243</v>
      </c>
      <c r="E20" s="105" t="s">
        <v>244</v>
      </c>
      <c r="F20" s="15" t="s">
        <v>15</v>
      </c>
      <c r="G20" s="27">
        <v>8.8</v>
      </c>
      <c r="H20" s="15">
        <v>5</v>
      </c>
      <c r="I20" s="11" t="s">
        <v>6</v>
      </c>
      <c r="J20" s="15">
        <v>2.5</v>
      </c>
      <c r="K20" s="46">
        <v>9.4</v>
      </c>
      <c r="L20" s="30">
        <f t="shared" si="0"/>
        <v>9.200000000000001</v>
      </c>
      <c r="M20" s="15">
        <v>2.5</v>
      </c>
      <c r="N20" s="79"/>
      <c r="O20" s="68" t="s">
        <v>245</v>
      </c>
      <c r="P20" s="15"/>
    </row>
    <row r="21" spans="1:16" ht="12.75">
      <c r="A21" s="14" t="s">
        <v>105</v>
      </c>
      <c r="B21" s="15" t="s">
        <v>2</v>
      </c>
      <c r="C21" s="16">
        <v>38000</v>
      </c>
      <c r="D21" s="105" t="s">
        <v>243</v>
      </c>
      <c r="E21" s="105" t="s">
        <v>244</v>
      </c>
      <c r="F21" s="15" t="s">
        <v>15</v>
      </c>
      <c r="G21" s="27">
        <v>8.8</v>
      </c>
      <c r="H21" s="15">
        <v>5</v>
      </c>
      <c r="I21" s="11" t="s">
        <v>6</v>
      </c>
      <c r="J21" s="15">
        <v>2</v>
      </c>
      <c r="K21" s="46">
        <v>9.4</v>
      </c>
      <c r="L21" s="30">
        <f t="shared" si="0"/>
        <v>9.22857142857143</v>
      </c>
      <c r="M21" s="15">
        <v>2.5</v>
      </c>
      <c r="N21" s="80">
        <f>SUM(L19:L21)/3</f>
        <v>9.201190476190476</v>
      </c>
      <c r="O21" s="68" t="s">
        <v>245</v>
      </c>
      <c r="P21" s="15"/>
    </row>
    <row r="22" spans="1:16" ht="12.75">
      <c r="A22" s="14"/>
      <c r="B22" s="15"/>
      <c r="C22" s="16"/>
      <c r="D22" s="104"/>
      <c r="E22" s="105"/>
      <c r="F22" s="15"/>
      <c r="G22" s="27"/>
      <c r="H22" s="15"/>
      <c r="I22" s="11" t="s">
        <v>6</v>
      </c>
      <c r="J22" s="15"/>
      <c r="K22" s="46"/>
      <c r="L22" s="30" t="e">
        <f t="shared" si="0"/>
        <v>#DIV/0!</v>
      </c>
      <c r="M22" s="15"/>
      <c r="N22" s="79"/>
      <c r="O22" s="68"/>
      <c r="P22" s="15"/>
    </row>
    <row r="23" spans="1:16" ht="12.75">
      <c r="A23" s="14" t="s">
        <v>105</v>
      </c>
      <c r="B23" s="15" t="s">
        <v>2</v>
      </c>
      <c r="C23" s="16">
        <v>38004</v>
      </c>
      <c r="D23" s="105" t="s">
        <v>247</v>
      </c>
      <c r="E23" s="105" t="s">
        <v>248</v>
      </c>
      <c r="F23" s="15" t="s">
        <v>15</v>
      </c>
      <c r="G23" s="27">
        <v>8.8</v>
      </c>
      <c r="H23" s="15">
        <v>5</v>
      </c>
      <c r="I23" s="11" t="s">
        <v>6</v>
      </c>
      <c r="J23" s="15">
        <v>2.8</v>
      </c>
      <c r="K23" s="46">
        <v>9.4</v>
      </c>
      <c r="L23" s="30">
        <f>SUM(G23)+H23/(H23+J23)*(K23-G23)</f>
        <v>9.184615384615386</v>
      </c>
      <c r="M23" s="15">
        <v>2.5</v>
      </c>
      <c r="N23" s="79">
        <v>9.2</v>
      </c>
      <c r="O23" s="68">
        <v>1.8</v>
      </c>
      <c r="P23" s="15" t="s">
        <v>246</v>
      </c>
    </row>
    <row r="24" spans="1:16" ht="12.75">
      <c r="A24" s="14" t="s">
        <v>105</v>
      </c>
      <c r="B24" s="15" t="s">
        <v>2</v>
      </c>
      <c r="C24" s="16">
        <v>38004</v>
      </c>
      <c r="D24" s="105" t="s">
        <v>247</v>
      </c>
      <c r="E24" s="105" t="s">
        <v>248</v>
      </c>
      <c r="F24" s="15" t="s">
        <v>15</v>
      </c>
      <c r="G24" s="27">
        <v>8.8</v>
      </c>
      <c r="H24" s="15">
        <v>4.5</v>
      </c>
      <c r="I24" s="11" t="s">
        <v>6</v>
      </c>
      <c r="J24" s="15">
        <v>3</v>
      </c>
      <c r="K24" s="46">
        <v>9.4</v>
      </c>
      <c r="L24" s="30">
        <f t="shared" si="0"/>
        <v>9.16</v>
      </c>
      <c r="M24" s="15">
        <v>2.5</v>
      </c>
      <c r="N24" s="80">
        <f>SUM(L23:L24)/2</f>
        <v>9.172307692307694</v>
      </c>
      <c r="O24" s="68">
        <v>1.8</v>
      </c>
      <c r="P24" s="15"/>
    </row>
    <row r="25" spans="1:16" ht="12.75">
      <c r="A25" s="14"/>
      <c r="B25" s="15"/>
      <c r="C25" s="16"/>
      <c r="D25" s="104"/>
      <c r="E25" s="105"/>
      <c r="F25" s="15"/>
      <c r="G25" s="27"/>
      <c r="H25" s="15"/>
      <c r="I25" s="11" t="s">
        <v>6</v>
      </c>
      <c r="J25" s="15"/>
      <c r="K25" s="46"/>
      <c r="L25" s="30" t="e">
        <f t="shared" si="0"/>
        <v>#DIV/0!</v>
      </c>
      <c r="M25" s="15"/>
      <c r="N25" s="79"/>
      <c r="O25" s="68"/>
      <c r="P25" s="15"/>
    </row>
    <row r="26" spans="1:16" ht="12.75">
      <c r="A26" s="14" t="s">
        <v>105</v>
      </c>
      <c r="B26" s="15" t="s">
        <v>158</v>
      </c>
      <c r="C26" s="16">
        <v>38010</v>
      </c>
      <c r="D26" s="105" t="s">
        <v>249</v>
      </c>
      <c r="E26" s="105" t="s">
        <v>250</v>
      </c>
      <c r="F26" s="15" t="s">
        <v>217</v>
      </c>
      <c r="G26" s="27">
        <v>9.4</v>
      </c>
      <c r="H26" s="15">
        <v>2</v>
      </c>
      <c r="I26" s="11" t="s">
        <v>6</v>
      </c>
      <c r="J26" s="15">
        <v>4</v>
      </c>
      <c r="K26" s="46">
        <v>9.9</v>
      </c>
      <c r="L26" s="30">
        <f>SUM(G26)+H26/(H26+J26)*(K26-G26)</f>
        <v>9.566666666666666</v>
      </c>
      <c r="M26" s="15">
        <v>2</v>
      </c>
      <c r="N26" s="79">
        <v>9.5</v>
      </c>
      <c r="O26" s="68" t="s">
        <v>251</v>
      </c>
      <c r="P26" s="15"/>
    </row>
    <row r="27" spans="1:16" ht="12.75">
      <c r="A27" s="14" t="s">
        <v>105</v>
      </c>
      <c r="B27" s="15" t="s">
        <v>158</v>
      </c>
      <c r="C27" s="16">
        <v>38010</v>
      </c>
      <c r="D27" s="105" t="s">
        <v>249</v>
      </c>
      <c r="E27" s="105" t="s">
        <v>250</v>
      </c>
      <c r="F27" s="15" t="s">
        <v>217</v>
      </c>
      <c r="G27" s="27">
        <v>9.4</v>
      </c>
      <c r="H27" s="15">
        <v>1</v>
      </c>
      <c r="I27" s="11" t="s">
        <v>6</v>
      </c>
      <c r="J27" s="15">
        <v>4.5</v>
      </c>
      <c r="K27" s="46">
        <v>9.9</v>
      </c>
      <c r="L27" s="30">
        <f t="shared" si="0"/>
        <v>9.490909090909092</v>
      </c>
      <c r="M27" s="15">
        <v>2</v>
      </c>
      <c r="N27" s="80">
        <f>SUM(L26:L27)/2</f>
        <v>9.52878787878788</v>
      </c>
      <c r="O27" s="68" t="s">
        <v>251</v>
      </c>
      <c r="P27" s="15"/>
    </row>
    <row r="28" spans="1:16" ht="12.75">
      <c r="A28" s="14"/>
      <c r="B28" s="15"/>
      <c r="C28" s="16"/>
      <c r="D28" s="104"/>
      <c r="E28" s="105"/>
      <c r="F28" s="15"/>
      <c r="G28" s="27"/>
      <c r="H28" s="15"/>
      <c r="I28" s="11" t="s">
        <v>6</v>
      </c>
      <c r="J28" s="15"/>
      <c r="K28" s="46"/>
      <c r="L28" s="30" t="e">
        <f t="shared" si="0"/>
        <v>#DIV/0!</v>
      </c>
      <c r="M28" s="15"/>
      <c r="N28" s="79"/>
      <c r="O28" s="68"/>
      <c r="P28" s="15"/>
    </row>
    <row r="29" spans="1:16" ht="12.75">
      <c r="A29" s="14" t="s">
        <v>105</v>
      </c>
      <c r="B29" s="15" t="s">
        <v>2</v>
      </c>
      <c r="C29" s="16">
        <v>38014</v>
      </c>
      <c r="D29" s="105" t="s">
        <v>252</v>
      </c>
      <c r="E29" s="105" t="s">
        <v>253</v>
      </c>
      <c r="F29" s="15" t="s">
        <v>15</v>
      </c>
      <c r="G29" s="27">
        <v>8.8</v>
      </c>
      <c r="H29" s="15">
        <v>3</v>
      </c>
      <c r="I29" s="11" t="s">
        <v>6</v>
      </c>
      <c r="J29" s="15">
        <v>3</v>
      </c>
      <c r="K29" s="46">
        <v>9.4</v>
      </c>
      <c r="L29" s="30">
        <f>SUM(G29)+H29/(H29+J29)*(K29-G29)</f>
        <v>9.100000000000001</v>
      </c>
      <c r="M29" s="15">
        <v>2</v>
      </c>
      <c r="N29" s="79">
        <v>9.1</v>
      </c>
      <c r="O29" s="68">
        <v>1.8</v>
      </c>
      <c r="P29" s="15" t="s">
        <v>254</v>
      </c>
    </row>
    <row r="30" spans="1:16" ht="12.75">
      <c r="A30" s="14"/>
      <c r="B30" s="15"/>
      <c r="C30" s="16"/>
      <c r="D30" s="104"/>
      <c r="E30" s="105"/>
      <c r="F30" s="15"/>
      <c r="G30" s="27"/>
      <c r="H30" s="15"/>
      <c r="I30" s="11" t="s">
        <v>6</v>
      </c>
      <c r="J30" s="15"/>
      <c r="K30" s="46"/>
      <c r="L30" s="30" t="e">
        <f t="shared" si="0"/>
        <v>#DIV/0!</v>
      </c>
      <c r="M30" s="15"/>
      <c r="N30" s="79"/>
      <c r="O30" s="68"/>
      <c r="P30" s="15"/>
    </row>
    <row r="31" spans="1:16" ht="12.75">
      <c r="A31" s="14" t="s">
        <v>105</v>
      </c>
      <c r="B31" s="15" t="s">
        <v>2</v>
      </c>
      <c r="C31" s="16">
        <v>38026</v>
      </c>
      <c r="D31" s="105" t="s">
        <v>255</v>
      </c>
      <c r="E31" s="105" t="s">
        <v>256</v>
      </c>
      <c r="F31" s="15" t="s">
        <v>15</v>
      </c>
      <c r="G31" s="27" t="s">
        <v>23</v>
      </c>
      <c r="H31" s="15"/>
      <c r="I31" s="11" t="s">
        <v>6</v>
      </c>
      <c r="J31" s="15"/>
      <c r="K31" s="46"/>
      <c r="L31" s="30">
        <v>8.8</v>
      </c>
      <c r="M31" s="15">
        <v>2.8</v>
      </c>
      <c r="N31" s="79">
        <v>8.8</v>
      </c>
      <c r="O31" s="68">
        <v>1</v>
      </c>
      <c r="P31" s="15" t="s">
        <v>257</v>
      </c>
    </row>
    <row r="32" spans="1:16" ht="12.75">
      <c r="A32" s="14"/>
      <c r="B32" s="15"/>
      <c r="C32" s="16"/>
      <c r="D32" s="104"/>
      <c r="E32" s="105"/>
      <c r="F32" s="15"/>
      <c r="G32" s="27"/>
      <c r="H32" s="15"/>
      <c r="I32" s="11" t="s">
        <v>6</v>
      </c>
      <c r="J32" s="15"/>
      <c r="K32" s="46"/>
      <c r="L32" s="30" t="e">
        <f t="shared" si="0"/>
        <v>#DIV/0!</v>
      </c>
      <c r="M32" s="15"/>
      <c r="N32" s="79"/>
      <c r="O32" s="68"/>
      <c r="P32" s="15"/>
    </row>
    <row r="33" spans="1:16" ht="12.75">
      <c r="A33" s="14" t="s">
        <v>105</v>
      </c>
      <c r="B33" s="15" t="s">
        <v>2</v>
      </c>
      <c r="C33" s="16">
        <v>38053</v>
      </c>
      <c r="D33" s="105"/>
      <c r="E33" s="105" t="s">
        <v>280</v>
      </c>
      <c r="F33" s="15" t="s">
        <v>15</v>
      </c>
      <c r="G33" s="27">
        <v>5.3</v>
      </c>
      <c r="H33" s="15">
        <v>6</v>
      </c>
      <c r="I33" s="11" t="s">
        <v>6</v>
      </c>
      <c r="J33" s="15">
        <v>2</v>
      </c>
      <c r="K33" s="46">
        <v>6.3</v>
      </c>
      <c r="L33" s="30">
        <f>SUM(G33)+H33/(H33+J33)*(K33-G33)</f>
        <v>6.05</v>
      </c>
      <c r="M33" s="15">
        <v>2.5</v>
      </c>
      <c r="N33" s="79"/>
      <c r="O33" s="68">
        <v>1</v>
      </c>
      <c r="P33" s="15"/>
    </row>
    <row r="34" spans="1:16" ht="12.75">
      <c r="A34" s="14" t="s">
        <v>105</v>
      </c>
      <c r="B34" s="15" t="s">
        <v>2</v>
      </c>
      <c r="C34" s="16">
        <v>38053</v>
      </c>
      <c r="D34" s="105"/>
      <c r="E34" s="105" t="s">
        <v>280</v>
      </c>
      <c r="F34" s="15" t="s">
        <v>15</v>
      </c>
      <c r="G34" s="27">
        <v>5.4</v>
      </c>
      <c r="H34" s="15">
        <v>8</v>
      </c>
      <c r="I34" s="11" t="s">
        <v>6</v>
      </c>
      <c r="J34" s="15">
        <v>2.5</v>
      </c>
      <c r="K34" s="46">
        <v>6.3</v>
      </c>
      <c r="L34" s="30">
        <f>SUM(G34)+H34/(H34+J34)*(K34-G34)</f>
        <v>6.085714285714285</v>
      </c>
      <c r="M34" s="15">
        <v>2.5</v>
      </c>
      <c r="N34" s="79"/>
      <c r="O34" s="68">
        <v>1</v>
      </c>
      <c r="P34" s="15"/>
    </row>
    <row r="35" spans="1:16" ht="12.75">
      <c r="A35" s="14" t="s">
        <v>105</v>
      </c>
      <c r="B35" s="15" t="s">
        <v>2</v>
      </c>
      <c r="C35" s="16">
        <v>38053</v>
      </c>
      <c r="D35" s="105"/>
      <c r="E35" s="105" t="s">
        <v>280</v>
      </c>
      <c r="F35" s="15" t="s">
        <v>15</v>
      </c>
      <c r="G35" s="27">
        <v>5.9</v>
      </c>
      <c r="H35" s="15">
        <v>2</v>
      </c>
      <c r="I35" s="11" t="s">
        <v>6</v>
      </c>
      <c r="J35" s="15">
        <v>3</v>
      </c>
      <c r="K35" s="46">
        <v>6.3</v>
      </c>
      <c r="L35" s="30">
        <f>SUM(G35)+H35/(H35+J35)*(K35-G35)</f>
        <v>6.0600000000000005</v>
      </c>
      <c r="M35" s="15">
        <v>2.5</v>
      </c>
      <c r="N35" s="79"/>
      <c r="O35" s="68">
        <v>1</v>
      </c>
      <c r="P35" s="15"/>
    </row>
    <row r="36" spans="1:16" ht="12.75">
      <c r="A36" s="14" t="s">
        <v>105</v>
      </c>
      <c r="B36" s="15" t="s">
        <v>2</v>
      </c>
      <c r="C36" s="16">
        <v>38053</v>
      </c>
      <c r="D36" s="105"/>
      <c r="E36" s="105" t="s">
        <v>280</v>
      </c>
      <c r="F36" s="15" t="s">
        <v>15</v>
      </c>
      <c r="G36" s="27">
        <v>5.9</v>
      </c>
      <c r="H36" s="15">
        <v>4</v>
      </c>
      <c r="I36" s="11" t="s">
        <v>6</v>
      </c>
      <c r="J36" s="15">
        <v>3</v>
      </c>
      <c r="K36" s="46">
        <v>6.3</v>
      </c>
      <c r="L36" s="30">
        <f>SUM(G36)+H36/(H36+J36)*(K36-G36)</f>
        <v>6.128571428571429</v>
      </c>
      <c r="M36" s="15">
        <v>1.5</v>
      </c>
      <c r="N36" s="79">
        <v>6.1</v>
      </c>
      <c r="O36" s="68">
        <v>1</v>
      </c>
      <c r="P36" s="15"/>
    </row>
    <row r="37" spans="1:16" ht="12.75">
      <c r="A37" s="14" t="s">
        <v>105</v>
      </c>
      <c r="B37" s="15" t="s">
        <v>2</v>
      </c>
      <c r="C37" s="16">
        <v>38053</v>
      </c>
      <c r="D37" s="105"/>
      <c r="E37" s="105" t="s">
        <v>280</v>
      </c>
      <c r="F37" s="15" t="s">
        <v>15</v>
      </c>
      <c r="G37" s="27" t="s">
        <v>23</v>
      </c>
      <c r="H37" s="15"/>
      <c r="I37" s="11" t="s">
        <v>6</v>
      </c>
      <c r="J37" s="15"/>
      <c r="K37" s="46"/>
      <c r="L37" s="30">
        <v>6.1</v>
      </c>
      <c r="M37" s="15">
        <v>1.5</v>
      </c>
      <c r="N37" s="80">
        <f>SUM(L33:L37)/5</f>
        <v>6.084857142857143</v>
      </c>
      <c r="O37" s="68">
        <v>1</v>
      </c>
      <c r="P37" s="15" t="s">
        <v>258</v>
      </c>
    </row>
    <row r="38" spans="1:16" ht="12.75">
      <c r="A38" s="14"/>
      <c r="B38" s="15"/>
      <c r="C38" s="16"/>
      <c r="D38" s="104"/>
      <c r="E38" s="105"/>
      <c r="F38" s="15"/>
      <c r="G38" s="27"/>
      <c r="H38" s="15"/>
      <c r="I38" s="11" t="s">
        <v>6</v>
      </c>
      <c r="J38" s="15"/>
      <c r="K38" s="46"/>
      <c r="L38" s="30" t="e">
        <f t="shared" si="0"/>
        <v>#DIV/0!</v>
      </c>
      <c r="M38" s="15"/>
      <c r="N38" s="79"/>
      <c r="O38" s="68"/>
      <c r="P38" s="15"/>
    </row>
    <row r="39" spans="1:16" ht="12.75">
      <c r="A39" s="14" t="s">
        <v>105</v>
      </c>
      <c r="B39" s="15" t="s">
        <v>2</v>
      </c>
      <c r="C39" s="16">
        <v>38069</v>
      </c>
      <c r="D39" s="105"/>
      <c r="E39" s="105" t="s">
        <v>259</v>
      </c>
      <c r="F39" s="15" t="s">
        <v>15</v>
      </c>
      <c r="G39" s="27">
        <v>5.4</v>
      </c>
      <c r="H39" s="15">
        <v>5.5</v>
      </c>
      <c r="I39" s="11" t="s">
        <v>6</v>
      </c>
      <c r="J39" s="15">
        <v>4</v>
      </c>
      <c r="K39" s="46">
        <v>6.3</v>
      </c>
      <c r="L39" s="30">
        <f>SUM(G39)+H39/(H39+J39)*(K39-G39)</f>
        <v>5.921052631578948</v>
      </c>
      <c r="M39" s="15">
        <v>2</v>
      </c>
      <c r="N39" s="79">
        <v>5.9</v>
      </c>
      <c r="O39" s="68" t="s">
        <v>260</v>
      </c>
      <c r="P39" s="15"/>
    </row>
    <row r="40" spans="1:16" ht="12.75">
      <c r="A40" s="14" t="s">
        <v>105</v>
      </c>
      <c r="B40" s="15" t="s">
        <v>2</v>
      </c>
      <c r="C40" s="16">
        <v>38069</v>
      </c>
      <c r="D40" s="105"/>
      <c r="E40" s="105" t="s">
        <v>259</v>
      </c>
      <c r="F40" s="15" t="s">
        <v>15</v>
      </c>
      <c r="G40" s="27">
        <v>5.4</v>
      </c>
      <c r="H40" s="15">
        <v>5</v>
      </c>
      <c r="I40" s="11" t="s">
        <v>6</v>
      </c>
      <c r="J40" s="15">
        <v>4</v>
      </c>
      <c r="K40" s="46">
        <v>6.3</v>
      </c>
      <c r="L40" s="30">
        <f>SUM(G40)+H40/(H40+J40)*(K40-G40)</f>
        <v>5.9</v>
      </c>
      <c r="M40" s="15">
        <v>2</v>
      </c>
      <c r="N40" s="80">
        <f>SUM(L39:L40)/2</f>
        <v>5.910526315789474</v>
      </c>
      <c r="O40" s="68" t="s">
        <v>260</v>
      </c>
      <c r="P40" s="15"/>
    </row>
    <row r="41" spans="1:16" ht="12.75">
      <c r="A41" s="14"/>
      <c r="B41" s="15"/>
      <c r="C41" s="16"/>
      <c r="D41" s="104"/>
      <c r="E41" s="105"/>
      <c r="F41" s="15"/>
      <c r="G41" s="27"/>
      <c r="H41" s="15"/>
      <c r="I41" s="11" t="s">
        <v>6</v>
      </c>
      <c r="J41" s="15"/>
      <c r="K41" s="46"/>
      <c r="L41" s="30" t="e">
        <f t="shared" si="0"/>
        <v>#DIV/0!</v>
      </c>
      <c r="M41" s="15"/>
      <c r="N41" s="79"/>
      <c r="O41" s="68"/>
      <c r="P41" s="15"/>
    </row>
    <row r="42" spans="1:16" ht="12.75">
      <c r="A42" s="14" t="s">
        <v>105</v>
      </c>
      <c r="B42" s="15" t="s">
        <v>44</v>
      </c>
      <c r="C42" s="16">
        <v>38102</v>
      </c>
      <c r="D42" s="105"/>
      <c r="E42" s="105" t="s">
        <v>261</v>
      </c>
      <c r="F42" s="15" t="s">
        <v>15</v>
      </c>
      <c r="G42" s="27">
        <v>5.7</v>
      </c>
      <c r="H42" s="15">
        <v>3</v>
      </c>
      <c r="I42" s="11" t="s">
        <v>6</v>
      </c>
      <c r="J42" s="15">
        <v>1</v>
      </c>
      <c r="K42" s="46">
        <v>6.3</v>
      </c>
      <c r="L42" s="30">
        <f>SUM(G42)+H42/(H42+J42)*(K42-G42)</f>
        <v>6.15</v>
      </c>
      <c r="M42" s="15">
        <v>2</v>
      </c>
      <c r="N42" s="79">
        <v>6.1</v>
      </c>
      <c r="O42" s="68" t="s">
        <v>262</v>
      </c>
      <c r="P42" s="15"/>
    </row>
    <row r="43" spans="1:16" ht="12.75">
      <c r="A43" s="14" t="s">
        <v>105</v>
      </c>
      <c r="B43" s="15" t="s">
        <v>44</v>
      </c>
      <c r="C43" s="16">
        <v>38102</v>
      </c>
      <c r="D43" s="105"/>
      <c r="E43" s="105" t="s">
        <v>261</v>
      </c>
      <c r="F43" s="15" t="s">
        <v>15</v>
      </c>
      <c r="G43" s="27">
        <v>5.7</v>
      </c>
      <c r="H43" s="15">
        <v>3</v>
      </c>
      <c r="I43" s="11" t="s">
        <v>6</v>
      </c>
      <c r="J43" s="15">
        <v>5</v>
      </c>
      <c r="K43" s="46">
        <v>6.5</v>
      </c>
      <c r="L43" s="30">
        <f>SUM(G43)+H43/(H43+J43)*(K43-G43)</f>
        <v>6</v>
      </c>
      <c r="M43" s="15">
        <v>2</v>
      </c>
      <c r="N43" s="80">
        <f>SUM(L42:L43)/2</f>
        <v>6.075</v>
      </c>
      <c r="O43" s="68" t="s">
        <v>262</v>
      </c>
      <c r="P43" s="15"/>
    </row>
    <row r="44" spans="1:16" ht="12.75">
      <c r="A44" s="14"/>
      <c r="B44" s="15"/>
      <c r="C44" s="16"/>
      <c r="D44" s="105"/>
      <c r="E44" s="105"/>
      <c r="F44" s="15"/>
      <c r="G44" s="27"/>
      <c r="H44" s="15"/>
      <c r="I44" s="11" t="s">
        <v>6</v>
      </c>
      <c r="J44" s="15"/>
      <c r="K44" s="46"/>
      <c r="L44" s="30" t="e">
        <f>SUM(G44)+H44/(H44+J44)*(K44-G44)</f>
        <v>#DIV/0!</v>
      </c>
      <c r="M44" s="15"/>
      <c r="N44" s="80"/>
      <c r="O44" s="68"/>
      <c r="P44" s="15"/>
    </row>
    <row r="45" spans="1:16" ht="12.75">
      <c r="A45" s="14" t="s">
        <v>105</v>
      </c>
      <c r="B45" s="15" t="s">
        <v>147</v>
      </c>
      <c r="C45" s="16">
        <v>38164</v>
      </c>
      <c r="D45" s="105"/>
      <c r="E45" s="105" t="s">
        <v>263</v>
      </c>
      <c r="F45" s="15" t="s">
        <v>264</v>
      </c>
      <c r="G45" s="27">
        <v>7</v>
      </c>
      <c r="H45" s="15">
        <v>4</v>
      </c>
      <c r="I45" s="11" t="s">
        <v>6</v>
      </c>
      <c r="J45" s="15">
        <v>1</v>
      </c>
      <c r="K45" s="46">
        <v>7.5</v>
      </c>
      <c r="L45" s="30">
        <f>SUM(G45)+H45/(H45+J45)*(K45-G45)</f>
        <v>7.4</v>
      </c>
      <c r="M45" s="15">
        <v>1.5</v>
      </c>
      <c r="N45" s="79">
        <v>7.4</v>
      </c>
      <c r="O45" s="68">
        <v>2.5</v>
      </c>
      <c r="P45" s="15"/>
    </row>
    <row r="46" spans="1:16" ht="12.75">
      <c r="A46" s="14" t="s">
        <v>105</v>
      </c>
      <c r="B46" s="15" t="s">
        <v>147</v>
      </c>
      <c r="C46" s="16">
        <v>38164</v>
      </c>
      <c r="D46" s="105"/>
      <c r="E46" s="105" t="s">
        <v>263</v>
      </c>
      <c r="F46" s="15" t="s">
        <v>264</v>
      </c>
      <c r="G46" s="27">
        <v>7.2</v>
      </c>
      <c r="H46" s="15">
        <v>2</v>
      </c>
      <c r="I46" s="11" t="s">
        <v>6</v>
      </c>
      <c r="J46" s="15">
        <v>1</v>
      </c>
      <c r="K46" s="46">
        <v>7.5</v>
      </c>
      <c r="L46" s="30">
        <f>SUM(G46)+H46/(H46+J46)*(K46-G46)</f>
        <v>7.4</v>
      </c>
      <c r="M46" s="15">
        <v>1.5</v>
      </c>
      <c r="N46" s="80"/>
      <c r="O46" s="68">
        <v>2.5</v>
      </c>
      <c r="P46" s="15"/>
    </row>
    <row r="47" spans="1:16" ht="12.75">
      <c r="A47" s="14" t="s">
        <v>105</v>
      </c>
      <c r="B47" s="15" t="s">
        <v>147</v>
      </c>
      <c r="C47" s="16">
        <v>38164</v>
      </c>
      <c r="D47" s="105"/>
      <c r="E47" s="105" t="s">
        <v>263</v>
      </c>
      <c r="F47" s="15" t="s">
        <v>264</v>
      </c>
      <c r="G47" s="27" t="s">
        <v>23</v>
      </c>
      <c r="H47" s="15"/>
      <c r="I47" s="11" t="s">
        <v>6</v>
      </c>
      <c r="J47" s="15"/>
      <c r="K47" s="46"/>
      <c r="L47" s="30">
        <v>7.4</v>
      </c>
      <c r="M47" s="15">
        <v>1.5</v>
      </c>
      <c r="N47" s="80">
        <f>SUM(L45:L47)/3</f>
        <v>7.400000000000001</v>
      </c>
      <c r="O47" s="68">
        <v>2.5</v>
      </c>
      <c r="P47" s="15"/>
    </row>
    <row r="48" spans="1:16" ht="12.75">
      <c r="A48" s="14"/>
      <c r="B48" s="15"/>
      <c r="C48" s="16"/>
      <c r="D48" s="105"/>
      <c r="E48" s="105"/>
      <c r="F48" s="15"/>
      <c r="G48" s="27"/>
      <c r="H48" s="15"/>
      <c r="I48" s="11" t="s">
        <v>6</v>
      </c>
      <c r="J48" s="15"/>
      <c r="K48" s="46"/>
      <c r="L48" s="30" t="e">
        <f aca="true" t="shared" si="1" ref="L48:L53">SUM(G48)+H48/(H48+J48)*(K48-G48)</f>
        <v>#DIV/0!</v>
      </c>
      <c r="M48" s="15"/>
      <c r="N48" s="80"/>
      <c r="O48" s="68"/>
      <c r="P48" s="15"/>
    </row>
    <row r="49" spans="1:16" ht="12.75">
      <c r="A49" s="14" t="s">
        <v>105</v>
      </c>
      <c r="B49" s="15" t="s">
        <v>2</v>
      </c>
      <c r="C49" s="16">
        <v>38181</v>
      </c>
      <c r="D49" s="105"/>
      <c r="E49" s="105" t="s">
        <v>265</v>
      </c>
      <c r="F49" s="15" t="s">
        <v>15</v>
      </c>
      <c r="G49" s="27">
        <v>7.5</v>
      </c>
      <c r="H49" s="15">
        <v>2.5</v>
      </c>
      <c r="I49" s="11" t="s">
        <v>6</v>
      </c>
      <c r="J49" s="15">
        <v>5</v>
      </c>
      <c r="K49" s="46">
        <v>8.2</v>
      </c>
      <c r="L49" s="30">
        <f t="shared" si="1"/>
        <v>7.733333333333333</v>
      </c>
      <c r="M49" s="15">
        <v>2</v>
      </c>
      <c r="N49" s="79">
        <v>7.8</v>
      </c>
      <c r="O49" s="68">
        <v>1.5</v>
      </c>
      <c r="P49" s="15"/>
    </row>
    <row r="50" spans="1:16" ht="12.75">
      <c r="A50" s="14" t="s">
        <v>105</v>
      </c>
      <c r="B50" s="15" t="s">
        <v>2</v>
      </c>
      <c r="C50" s="16">
        <v>38181</v>
      </c>
      <c r="D50" s="105"/>
      <c r="E50" s="105" t="s">
        <v>265</v>
      </c>
      <c r="F50" s="15" t="s">
        <v>15</v>
      </c>
      <c r="G50" s="27">
        <v>7.5</v>
      </c>
      <c r="H50" s="15">
        <v>3</v>
      </c>
      <c r="I50" s="11" t="s">
        <v>6</v>
      </c>
      <c r="J50" s="15">
        <v>5</v>
      </c>
      <c r="K50" s="46">
        <v>8.2</v>
      </c>
      <c r="L50" s="30">
        <f t="shared" si="1"/>
        <v>7.762499999999999</v>
      </c>
      <c r="M50" s="15">
        <v>2</v>
      </c>
      <c r="N50" s="80">
        <f>SUM(L49:L50)/2</f>
        <v>7.747916666666667</v>
      </c>
      <c r="O50" s="68">
        <v>1.5</v>
      </c>
      <c r="P50" s="15"/>
    </row>
    <row r="51" spans="1:16" ht="12.75">
      <c r="A51" s="14"/>
      <c r="B51" s="15"/>
      <c r="C51" s="16"/>
      <c r="D51" s="105"/>
      <c r="E51" s="105"/>
      <c r="F51" s="15"/>
      <c r="G51" s="27"/>
      <c r="H51" s="15"/>
      <c r="I51" s="11" t="s">
        <v>6</v>
      </c>
      <c r="J51" s="15"/>
      <c r="K51" s="46"/>
      <c r="L51" s="30" t="e">
        <f t="shared" si="1"/>
        <v>#DIV/0!</v>
      </c>
      <c r="M51" s="15"/>
      <c r="N51" s="80"/>
      <c r="O51" s="68"/>
      <c r="P51" s="15"/>
    </row>
    <row r="52" spans="1:16" ht="12.75">
      <c r="A52" s="14" t="s">
        <v>105</v>
      </c>
      <c r="B52" s="15" t="s">
        <v>158</v>
      </c>
      <c r="C52" s="16">
        <v>38185</v>
      </c>
      <c r="D52" s="105"/>
      <c r="E52" s="105" t="s">
        <v>266</v>
      </c>
      <c r="F52" s="15" t="s">
        <v>264</v>
      </c>
      <c r="G52" s="27">
        <v>7.2</v>
      </c>
      <c r="H52" s="15">
        <v>4.5</v>
      </c>
      <c r="I52" s="11" t="s">
        <v>6</v>
      </c>
      <c r="J52" s="15">
        <v>6</v>
      </c>
      <c r="K52" s="46">
        <v>8.8</v>
      </c>
      <c r="L52" s="30">
        <f t="shared" si="1"/>
        <v>7.885714285714286</v>
      </c>
      <c r="M52" s="15">
        <v>2.5</v>
      </c>
      <c r="N52" s="79">
        <v>7.9</v>
      </c>
      <c r="O52" s="68" t="s">
        <v>267</v>
      </c>
      <c r="P52" s="15" t="s">
        <v>268</v>
      </c>
    </row>
    <row r="53" spans="1:16" ht="12.75">
      <c r="A53" s="14" t="s">
        <v>105</v>
      </c>
      <c r="B53" s="15" t="s">
        <v>158</v>
      </c>
      <c r="C53" s="16">
        <v>38185</v>
      </c>
      <c r="D53" s="105"/>
      <c r="E53" s="105" t="s">
        <v>266</v>
      </c>
      <c r="F53" s="15" t="s">
        <v>264</v>
      </c>
      <c r="G53" s="27">
        <v>7.2</v>
      </c>
      <c r="H53" s="15">
        <v>5</v>
      </c>
      <c r="I53" s="11" t="s">
        <v>6</v>
      </c>
      <c r="J53" s="15">
        <v>6</v>
      </c>
      <c r="K53" s="46">
        <v>8.8</v>
      </c>
      <c r="L53" s="30">
        <f t="shared" si="1"/>
        <v>7.927272727272728</v>
      </c>
      <c r="M53" s="15">
        <v>2.5</v>
      </c>
      <c r="N53" s="80">
        <f>SUM(L52:L53)/2</f>
        <v>7.906493506493507</v>
      </c>
      <c r="O53" s="68" t="s">
        <v>267</v>
      </c>
      <c r="P53" s="15"/>
    </row>
    <row r="54" spans="1:16" ht="12.75">
      <c r="A54" s="14"/>
      <c r="B54" s="15"/>
      <c r="C54" s="16"/>
      <c r="D54" s="105"/>
      <c r="E54" s="105"/>
      <c r="F54" s="15"/>
      <c r="G54" s="27"/>
      <c r="H54" s="15"/>
      <c r="I54" s="11" t="s">
        <v>6</v>
      </c>
      <c r="J54" s="15"/>
      <c r="K54" s="46"/>
      <c r="L54" s="30" t="e">
        <f aca="true" t="shared" si="2" ref="L54:L117">SUM(G54)+H54/(H54+J54)*(K54-G54)</f>
        <v>#DIV/0!</v>
      </c>
      <c r="M54" s="15"/>
      <c r="N54" s="80"/>
      <c r="O54" s="68"/>
      <c r="P54" s="15"/>
    </row>
    <row r="55" spans="1:16" ht="12.75">
      <c r="A55" s="14" t="s">
        <v>105</v>
      </c>
      <c r="B55" s="15" t="s">
        <v>2</v>
      </c>
      <c r="C55" s="16">
        <v>38190</v>
      </c>
      <c r="D55" s="105"/>
      <c r="E55" s="105" t="s">
        <v>265</v>
      </c>
      <c r="F55" s="15" t="s">
        <v>217</v>
      </c>
      <c r="G55" s="27">
        <v>7.5</v>
      </c>
      <c r="H55" s="15">
        <v>6</v>
      </c>
      <c r="I55" s="11" t="s">
        <v>6</v>
      </c>
      <c r="J55" s="15">
        <v>3</v>
      </c>
      <c r="K55" s="46">
        <v>8.2</v>
      </c>
      <c r="L55" s="30">
        <f t="shared" si="2"/>
        <v>7.966666666666666</v>
      </c>
      <c r="M55" s="15">
        <v>2</v>
      </c>
      <c r="N55" s="79">
        <v>8</v>
      </c>
      <c r="O55" s="68">
        <v>1.5</v>
      </c>
      <c r="P55" s="15"/>
    </row>
    <row r="56" spans="1:16" ht="12.75">
      <c r="A56" s="14" t="s">
        <v>105</v>
      </c>
      <c r="B56" s="15" t="s">
        <v>2</v>
      </c>
      <c r="C56" s="16">
        <v>38190</v>
      </c>
      <c r="D56" s="105"/>
      <c r="E56" s="105" t="s">
        <v>265</v>
      </c>
      <c r="F56" s="15" t="s">
        <v>217</v>
      </c>
      <c r="G56" s="27">
        <v>7.5</v>
      </c>
      <c r="H56" s="15">
        <v>6</v>
      </c>
      <c r="I56" s="11" t="s">
        <v>6</v>
      </c>
      <c r="J56" s="15">
        <v>3.5</v>
      </c>
      <c r="K56" s="46">
        <v>8.2</v>
      </c>
      <c r="L56" s="30">
        <f t="shared" si="2"/>
        <v>7.942105263157894</v>
      </c>
      <c r="M56" s="15">
        <v>2</v>
      </c>
      <c r="N56" s="80">
        <f>SUM(L55:L56)/2</f>
        <v>7.95438596491228</v>
      </c>
      <c r="O56" s="68">
        <v>1.5</v>
      </c>
      <c r="P56" s="15"/>
    </row>
    <row r="57" spans="1:16" ht="12.75">
      <c r="A57" s="14"/>
      <c r="B57" s="15"/>
      <c r="C57" s="16"/>
      <c r="D57" s="105"/>
      <c r="E57" s="105"/>
      <c r="F57" s="15"/>
      <c r="G57" s="27"/>
      <c r="H57" s="15"/>
      <c r="I57" s="11" t="s">
        <v>6</v>
      </c>
      <c r="J57" s="15"/>
      <c r="K57" s="46"/>
      <c r="L57" s="30" t="e">
        <f t="shared" si="2"/>
        <v>#DIV/0!</v>
      </c>
      <c r="M57" s="15"/>
      <c r="N57" s="80"/>
      <c r="O57" s="68"/>
      <c r="P57" s="15"/>
    </row>
    <row r="58" spans="1:16" ht="12.75">
      <c r="A58" s="14" t="s">
        <v>105</v>
      </c>
      <c r="B58" s="15" t="s">
        <v>270</v>
      </c>
      <c r="C58" s="16">
        <v>38193</v>
      </c>
      <c r="D58" s="105"/>
      <c r="E58" s="105" t="s">
        <v>269</v>
      </c>
      <c r="F58" s="15" t="s">
        <v>15</v>
      </c>
      <c r="G58" s="27">
        <v>7.5</v>
      </c>
      <c r="H58" s="15">
        <v>4</v>
      </c>
      <c r="I58" s="11" t="s">
        <v>6</v>
      </c>
      <c r="J58" s="15">
        <v>2</v>
      </c>
      <c r="K58" s="46">
        <v>8.2</v>
      </c>
      <c r="L58" s="30">
        <f>SUM(G58)+H58/(H58+J58)*(K58-G58)</f>
        <v>7.966666666666666</v>
      </c>
      <c r="M58" s="15">
        <v>2</v>
      </c>
      <c r="N58" s="79">
        <v>8</v>
      </c>
      <c r="O58" s="68" t="s">
        <v>271</v>
      </c>
      <c r="P58" s="15"/>
    </row>
    <row r="59" spans="1:16" ht="12.75">
      <c r="A59" s="14" t="s">
        <v>105</v>
      </c>
      <c r="B59" s="15" t="s">
        <v>270</v>
      </c>
      <c r="C59" s="16">
        <v>38193</v>
      </c>
      <c r="D59" s="105"/>
      <c r="E59" s="105" t="s">
        <v>269</v>
      </c>
      <c r="F59" s="15" t="s">
        <v>15</v>
      </c>
      <c r="G59" s="27">
        <v>7.5</v>
      </c>
      <c r="H59" s="15">
        <v>5</v>
      </c>
      <c r="I59" s="11" t="s">
        <v>6</v>
      </c>
      <c r="J59" s="15">
        <v>2</v>
      </c>
      <c r="K59" s="46">
        <v>8.2</v>
      </c>
      <c r="L59" s="30">
        <f t="shared" si="2"/>
        <v>7.999999999999999</v>
      </c>
      <c r="M59" s="15">
        <v>2</v>
      </c>
      <c r="N59" s="80">
        <f>SUM(L58:L59)/2</f>
        <v>7.9833333333333325</v>
      </c>
      <c r="O59" s="68" t="s">
        <v>271</v>
      </c>
      <c r="P59" s="15"/>
    </row>
    <row r="60" spans="1:16" ht="12.75">
      <c r="A60" s="14"/>
      <c r="B60" s="15"/>
      <c r="C60" s="16"/>
      <c r="D60" s="105"/>
      <c r="E60" s="105"/>
      <c r="F60" s="15"/>
      <c r="G60" s="27"/>
      <c r="H60" s="15"/>
      <c r="I60" s="11" t="s">
        <v>6</v>
      </c>
      <c r="J60" s="15"/>
      <c r="K60" s="46"/>
      <c r="L60" s="30" t="e">
        <f t="shared" si="2"/>
        <v>#DIV/0!</v>
      </c>
      <c r="M60" s="15"/>
      <c r="N60" s="80"/>
      <c r="O60" s="68"/>
      <c r="P60" s="15"/>
    </row>
    <row r="61" spans="1:16" ht="12.75">
      <c r="A61" s="14" t="s">
        <v>105</v>
      </c>
      <c r="B61" s="15" t="s">
        <v>270</v>
      </c>
      <c r="C61" s="16">
        <v>38194</v>
      </c>
      <c r="D61" s="105"/>
      <c r="E61" s="105" t="s">
        <v>272</v>
      </c>
      <c r="F61" s="15" t="s">
        <v>15</v>
      </c>
      <c r="G61" s="27">
        <v>7.5</v>
      </c>
      <c r="H61" s="15">
        <v>5</v>
      </c>
      <c r="I61" s="11" t="s">
        <v>6</v>
      </c>
      <c r="J61" s="15">
        <v>8</v>
      </c>
      <c r="K61" s="46">
        <v>8.8</v>
      </c>
      <c r="L61" s="30">
        <f>SUM(G61)+H61/(H61+J61)*(K61-G61)</f>
        <v>8</v>
      </c>
      <c r="M61" s="15">
        <v>2</v>
      </c>
      <c r="N61" s="79">
        <v>8</v>
      </c>
      <c r="O61" s="68" t="s">
        <v>271</v>
      </c>
      <c r="P61" s="15"/>
    </row>
    <row r="62" spans="1:16" ht="12.75">
      <c r="A62" s="14" t="s">
        <v>105</v>
      </c>
      <c r="B62" s="15" t="s">
        <v>270</v>
      </c>
      <c r="C62" s="16">
        <v>38194</v>
      </c>
      <c r="D62" s="105"/>
      <c r="E62" s="105" t="s">
        <v>272</v>
      </c>
      <c r="F62" s="15" t="s">
        <v>15</v>
      </c>
      <c r="G62" s="27" t="s">
        <v>23</v>
      </c>
      <c r="H62" s="15"/>
      <c r="I62" s="11" t="s">
        <v>6</v>
      </c>
      <c r="J62" s="15"/>
      <c r="K62" s="46"/>
      <c r="L62" s="30">
        <v>7.95</v>
      </c>
      <c r="M62" s="15">
        <v>2</v>
      </c>
      <c r="N62" s="80">
        <f>SUM(L61:L62)/2</f>
        <v>7.975</v>
      </c>
      <c r="O62" s="68" t="s">
        <v>271</v>
      </c>
      <c r="P62" s="15"/>
    </row>
    <row r="63" spans="1:16" ht="12.75">
      <c r="A63" s="14"/>
      <c r="B63" s="15"/>
      <c r="C63" s="16"/>
      <c r="D63" s="105"/>
      <c r="E63" s="105"/>
      <c r="F63" s="15"/>
      <c r="G63" s="27"/>
      <c r="H63" s="15"/>
      <c r="I63" s="11" t="s">
        <v>6</v>
      </c>
      <c r="J63" s="15"/>
      <c r="K63" s="46"/>
      <c r="L63" s="30" t="e">
        <f t="shared" si="2"/>
        <v>#DIV/0!</v>
      </c>
      <c r="M63" s="15"/>
      <c r="N63" s="80"/>
      <c r="O63" s="68"/>
      <c r="P63" s="15"/>
    </row>
    <row r="64" spans="1:16" ht="12.75">
      <c r="A64" s="14" t="s">
        <v>105</v>
      </c>
      <c r="B64" s="15" t="s">
        <v>273</v>
      </c>
      <c r="C64" s="16">
        <v>38201</v>
      </c>
      <c r="D64" s="105"/>
      <c r="E64" s="105" t="s">
        <v>274</v>
      </c>
      <c r="F64" s="15" t="s">
        <v>15</v>
      </c>
      <c r="G64" s="27">
        <v>7.5</v>
      </c>
      <c r="H64" s="15">
        <v>4</v>
      </c>
      <c r="I64" s="11" t="s">
        <v>6</v>
      </c>
      <c r="J64" s="15">
        <v>6</v>
      </c>
      <c r="K64" s="46">
        <v>8.8</v>
      </c>
      <c r="L64" s="30">
        <f t="shared" si="2"/>
        <v>8.02</v>
      </c>
      <c r="M64" s="15">
        <v>2</v>
      </c>
      <c r="N64" s="79">
        <v>8</v>
      </c>
      <c r="O64" s="68">
        <v>2.4</v>
      </c>
      <c r="P64" s="15"/>
    </row>
    <row r="65" spans="1:16" ht="12.75">
      <c r="A65" s="14" t="s">
        <v>105</v>
      </c>
      <c r="B65" s="15" t="s">
        <v>273</v>
      </c>
      <c r="C65" s="16">
        <v>38201</v>
      </c>
      <c r="D65" s="105"/>
      <c r="E65" s="105" t="s">
        <v>274</v>
      </c>
      <c r="F65" s="15" t="s">
        <v>15</v>
      </c>
      <c r="G65" s="27">
        <v>7.5</v>
      </c>
      <c r="H65" s="15">
        <v>3.5</v>
      </c>
      <c r="I65" s="11" t="s">
        <v>6</v>
      </c>
      <c r="J65" s="15">
        <v>6</v>
      </c>
      <c r="K65" s="46">
        <v>8.8</v>
      </c>
      <c r="L65" s="30">
        <f t="shared" si="2"/>
        <v>7.978947368421053</v>
      </c>
      <c r="M65" s="15">
        <v>2</v>
      </c>
      <c r="N65" s="80"/>
      <c r="O65" s="68">
        <v>2.4</v>
      </c>
      <c r="P65" s="15"/>
    </row>
    <row r="66" spans="1:16" ht="12.75">
      <c r="A66" s="14" t="s">
        <v>105</v>
      </c>
      <c r="B66" s="15" t="s">
        <v>273</v>
      </c>
      <c r="C66" s="16">
        <v>38201</v>
      </c>
      <c r="D66" s="105"/>
      <c r="E66" s="105" t="s">
        <v>274</v>
      </c>
      <c r="F66" s="15" t="s">
        <v>15</v>
      </c>
      <c r="G66" s="27">
        <v>7.5</v>
      </c>
      <c r="H66" s="15">
        <v>5</v>
      </c>
      <c r="I66" s="11" t="s">
        <v>6</v>
      </c>
      <c r="J66" s="15">
        <v>2</v>
      </c>
      <c r="K66" s="46">
        <v>8.2</v>
      </c>
      <c r="L66" s="30">
        <f t="shared" si="2"/>
        <v>7.999999999999999</v>
      </c>
      <c r="M66" s="15">
        <v>2</v>
      </c>
      <c r="N66" s="80">
        <f>SUM(L64:L66)/3</f>
        <v>7.999649122807018</v>
      </c>
      <c r="O66" s="68">
        <v>2.4</v>
      </c>
      <c r="P66" s="15"/>
    </row>
    <row r="67" spans="1:16" ht="12.75">
      <c r="A67" s="14"/>
      <c r="B67" s="15"/>
      <c r="C67" s="16"/>
      <c r="D67" s="105"/>
      <c r="E67" s="105"/>
      <c r="F67" s="15"/>
      <c r="G67" s="27"/>
      <c r="H67" s="15"/>
      <c r="I67" s="11" t="s">
        <v>6</v>
      </c>
      <c r="J67" s="15"/>
      <c r="K67" s="46"/>
      <c r="L67" s="30" t="e">
        <f t="shared" si="2"/>
        <v>#DIV/0!</v>
      </c>
      <c r="M67" s="15"/>
      <c r="N67" s="80"/>
      <c r="O67" s="68"/>
      <c r="P67" s="15"/>
    </row>
    <row r="68" spans="1:16" ht="12.75">
      <c r="A68" s="14" t="s">
        <v>105</v>
      </c>
      <c r="B68" s="15" t="s">
        <v>273</v>
      </c>
      <c r="C68" s="16">
        <v>38204</v>
      </c>
      <c r="D68" s="105"/>
      <c r="E68" s="105" t="s">
        <v>275</v>
      </c>
      <c r="F68" s="15" t="s">
        <v>15</v>
      </c>
      <c r="G68" s="27">
        <v>7.5</v>
      </c>
      <c r="H68" s="15">
        <v>5</v>
      </c>
      <c r="I68" s="11" t="s">
        <v>6</v>
      </c>
      <c r="J68" s="15">
        <v>8</v>
      </c>
      <c r="K68" s="46">
        <v>8.8</v>
      </c>
      <c r="L68" s="30">
        <f>SUM(G68)+H68/(H68+J68)*(K68-G68)</f>
        <v>8</v>
      </c>
      <c r="M68" s="15">
        <v>2</v>
      </c>
      <c r="N68" s="79">
        <v>8</v>
      </c>
      <c r="O68" s="68">
        <v>2.3</v>
      </c>
      <c r="P68" s="15"/>
    </row>
    <row r="69" spans="1:16" ht="12.75">
      <c r="A69" s="14" t="s">
        <v>105</v>
      </c>
      <c r="B69" s="15" t="s">
        <v>273</v>
      </c>
      <c r="C69" s="16">
        <v>38204</v>
      </c>
      <c r="D69" s="105"/>
      <c r="E69" s="105" t="s">
        <v>275</v>
      </c>
      <c r="F69" s="15" t="s">
        <v>15</v>
      </c>
      <c r="G69" s="27">
        <v>7.5</v>
      </c>
      <c r="H69" s="15">
        <v>5</v>
      </c>
      <c r="I69" s="11" t="s">
        <v>6</v>
      </c>
      <c r="J69" s="15">
        <v>6</v>
      </c>
      <c r="K69" s="46">
        <v>8.8</v>
      </c>
      <c r="L69" s="30">
        <f t="shared" si="2"/>
        <v>8.090909090909092</v>
      </c>
      <c r="M69" s="15">
        <v>2</v>
      </c>
      <c r="N69" s="80"/>
      <c r="O69" s="68">
        <v>2.3</v>
      </c>
      <c r="P69" s="15"/>
    </row>
    <row r="70" spans="1:16" ht="12.75">
      <c r="A70" s="14" t="s">
        <v>105</v>
      </c>
      <c r="B70" s="15" t="s">
        <v>273</v>
      </c>
      <c r="C70" s="16">
        <v>38204</v>
      </c>
      <c r="D70" s="105"/>
      <c r="E70" s="105" t="s">
        <v>275</v>
      </c>
      <c r="F70" s="15" t="s">
        <v>15</v>
      </c>
      <c r="G70" s="27">
        <v>7.5</v>
      </c>
      <c r="H70" s="15">
        <v>5</v>
      </c>
      <c r="I70" s="11" t="s">
        <v>6</v>
      </c>
      <c r="J70" s="15">
        <v>2</v>
      </c>
      <c r="K70" s="46">
        <v>8.2</v>
      </c>
      <c r="L70" s="30">
        <f t="shared" si="2"/>
        <v>7.999999999999999</v>
      </c>
      <c r="M70" s="15">
        <v>2</v>
      </c>
      <c r="N70" s="80">
        <f>SUM(L68:L70)/3</f>
        <v>8.030303030303031</v>
      </c>
      <c r="O70" s="68">
        <v>2.3</v>
      </c>
      <c r="P70" s="15"/>
    </row>
    <row r="71" spans="1:16" ht="12.75">
      <c r="A71" s="14"/>
      <c r="B71" s="15"/>
      <c r="C71" s="16"/>
      <c r="D71" s="105"/>
      <c r="E71" s="105"/>
      <c r="F71" s="15"/>
      <c r="G71" s="27"/>
      <c r="H71" s="15"/>
      <c r="I71" s="11" t="s">
        <v>6</v>
      </c>
      <c r="J71" s="15"/>
      <c r="K71" s="46"/>
      <c r="L71" s="30" t="e">
        <f t="shared" si="2"/>
        <v>#DIV/0!</v>
      </c>
      <c r="M71" s="15"/>
      <c r="N71" s="80"/>
      <c r="O71" s="68"/>
      <c r="P71" s="15"/>
    </row>
    <row r="72" spans="1:16" ht="12.75">
      <c r="A72" s="14" t="s">
        <v>105</v>
      </c>
      <c r="B72" s="15" t="s">
        <v>2</v>
      </c>
      <c r="C72" s="16">
        <v>38211</v>
      </c>
      <c r="D72" s="105"/>
      <c r="E72" s="105" t="s">
        <v>276</v>
      </c>
      <c r="F72" s="15" t="s">
        <v>15</v>
      </c>
      <c r="G72" s="27">
        <v>7.5</v>
      </c>
      <c r="H72" s="15">
        <v>8</v>
      </c>
      <c r="I72" s="11" t="s">
        <v>6</v>
      </c>
      <c r="J72" s="15">
        <v>6</v>
      </c>
      <c r="K72" s="46">
        <v>8.8</v>
      </c>
      <c r="L72" s="30">
        <f>SUM(G72)+H72/(H72+J72)*(K72-G72)</f>
        <v>8.242857142857144</v>
      </c>
      <c r="M72" s="15">
        <v>2</v>
      </c>
      <c r="N72" s="79">
        <v>8.2</v>
      </c>
      <c r="O72" s="68">
        <v>1.3</v>
      </c>
      <c r="P72" s="15"/>
    </row>
    <row r="73" spans="1:16" ht="12.75">
      <c r="A73" s="14" t="s">
        <v>105</v>
      </c>
      <c r="B73" s="15" t="s">
        <v>2</v>
      </c>
      <c r="C73" s="16">
        <v>38211</v>
      </c>
      <c r="D73" s="105"/>
      <c r="E73" s="105" t="s">
        <v>276</v>
      </c>
      <c r="F73" s="15" t="s">
        <v>15</v>
      </c>
      <c r="G73" s="27">
        <v>7.5</v>
      </c>
      <c r="H73" s="15">
        <v>7</v>
      </c>
      <c r="I73" s="11" t="s">
        <v>6</v>
      </c>
      <c r="J73" s="15">
        <v>1.5</v>
      </c>
      <c r="K73" s="46">
        <v>8.2</v>
      </c>
      <c r="L73" s="30">
        <f t="shared" si="2"/>
        <v>8.076470588235294</v>
      </c>
      <c r="M73" s="15">
        <v>2</v>
      </c>
      <c r="N73" s="80">
        <f>SUM(L72:L73)/2</f>
        <v>8.159663865546218</v>
      </c>
      <c r="O73" s="68">
        <v>1.3</v>
      </c>
      <c r="P73" s="15"/>
    </row>
    <row r="74" spans="1:16" ht="12.75">
      <c r="A74" s="14"/>
      <c r="B74" s="15"/>
      <c r="C74" s="16"/>
      <c r="D74" s="105"/>
      <c r="E74" s="105"/>
      <c r="F74" s="15"/>
      <c r="G74" s="27"/>
      <c r="H74" s="15"/>
      <c r="I74" s="11" t="s">
        <v>6</v>
      </c>
      <c r="J74" s="15"/>
      <c r="K74" s="46"/>
      <c r="L74" s="30" t="e">
        <f t="shared" si="2"/>
        <v>#DIV/0!</v>
      </c>
      <c r="M74" s="15"/>
      <c r="N74" s="80"/>
      <c r="O74" s="68"/>
      <c r="P74" s="15"/>
    </row>
    <row r="75" spans="1:16" ht="12.75">
      <c r="A75" s="14" t="s">
        <v>105</v>
      </c>
      <c r="B75" s="15" t="s">
        <v>2</v>
      </c>
      <c r="C75" s="16">
        <v>38212</v>
      </c>
      <c r="D75" s="105"/>
      <c r="E75" s="105" t="s">
        <v>277</v>
      </c>
      <c r="F75" s="15" t="s">
        <v>15</v>
      </c>
      <c r="G75" s="27" t="s">
        <v>23</v>
      </c>
      <c r="H75" s="15"/>
      <c r="I75" s="11" t="s">
        <v>6</v>
      </c>
      <c r="J75" s="15"/>
      <c r="K75" s="46"/>
      <c r="L75" s="30">
        <v>8.2</v>
      </c>
      <c r="M75" s="15">
        <v>2</v>
      </c>
      <c r="N75" s="79">
        <v>8.2</v>
      </c>
      <c r="O75" s="68" t="s">
        <v>278</v>
      </c>
      <c r="P75" s="15"/>
    </row>
    <row r="76" spans="1:16" ht="12.75">
      <c r="A76" s="14"/>
      <c r="B76" s="15"/>
      <c r="C76" s="16"/>
      <c r="D76" s="105"/>
      <c r="E76" s="105"/>
      <c r="F76" s="15"/>
      <c r="G76" s="27"/>
      <c r="H76" s="15"/>
      <c r="I76" s="11" t="s">
        <v>6</v>
      </c>
      <c r="J76" s="15"/>
      <c r="K76" s="46"/>
      <c r="L76" s="30" t="e">
        <f t="shared" si="2"/>
        <v>#DIV/0!</v>
      </c>
      <c r="M76" s="15"/>
      <c r="N76" s="80"/>
      <c r="O76" s="68"/>
      <c r="P76" s="15"/>
    </row>
    <row r="77" spans="1:16" ht="12.75">
      <c r="A77" s="14" t="s">
        <v>105</v>
      </c>
      <c r="B77" s="15" t="s">
        <v>2</v>
      </c>
      <c r="C77" s="16">
        <v>38217</v>
      </c>
      <c r="D77" s="105"/>
      <c r="E77" s="105" t="s">
        <v>279</v>
      </c>
      <c r="F77" s="15" t="s">
        <v>217</v>
      </c>
      <c r="G77" s="27">
        <v>8.2</v>
      </c>
      <c r="H77" s="15">
        <v>3</v>
      </c>
      <c r="I77" s="11" t="s">
        <v>6</v>
      </c>
      <c r="J77" s="15">
        <v>4.5</v>
      </c>
      <c r="K77" s="46">
        <v>8.8</v>
      </c>
      <c r="L77" s="30">
        <f>SUM(G77)+H77/(H77+J77)*(K77-G77)</f>
        <v>8.44</v>
      </c>
      <c r="M77" s="15">
        <v>1.5</v>
      </c>
      <c r="N77" s="79">
        <v>8.4</v>
      </c>
      <c r="O77" s="68">
        <v>1.5</v>
      </c>
      <c r="P77" s="15"/>
    </row>
    <row r="78" spans="1:16" ht="12.75">
      <c r="A78" s="14" t="s">
        <v>105</v>
      </c>
      <c r="B78" s="15" t="s">
        <v>2</v>
      </c>
      <c r="C78" s="16">
        <v>38217</v>
      </c>
      <c r="D78" s="105"/>
      <c r="E78" s="105" t="s">
        <v>279</v>
      </c>
      <c r="F78" s="15" t="s">
        <v>217</v>
      </c>
      <c r="G78" s="27">
        <v>8.2</v>
      </c>
      <c r="H78" s="15">
        <v>3</v>
      </c>
      <c r="I78" s="11" t="s">
        <v>6</v>
      </c>
      <c r="J78" s="15">
        <v>4</v>
      </c>
      <c r="K78" s="46">
        <v>8.8</v>
      </c>
      <c r="L78" s="30">
        <f t="shared" si="2"/>
        <v>8.457142857142857</v>
      </c>
      <c r="M78" s="15">
        <v>2</v>
      </c>
      <c r="N78" s="80">
        <f>SUM(L77:L78)/2</f>
        <v>8.448571428571428</v>
      </c>
      <c r="O78" s="68">
        <v>1.5</v>
      </c>
      <c r="P78" s="15"/>
    </row>
    <row r="79" spans="1:16" ht="12.75">
      <c r="A79" s="14"/>
      <c r="B79" s="15"/>
      <c r="C79" s="16"/>
      <c r="D79" s="105"/>
      <c r="E79" s="105"/>
      <c r="F79" s="15"/>
      <c r="G79" s="27"/>
      <c r="H79" s="15"/>
      <c r="I79" s="11" t="s">
        <v>6</v>
      </c>
      <c r="J79" s="15"/>
      <c r="K79" s="46"/>
      <c r="L79" s="30" t="e">
        <f t="shared" si="2"/>
        <v>#DIV/0!</v>
      </c>
      <c r="M79" s="15"/>
      <c r="N79" s="80"/>
      <c r="O79" s="68"/>
      <c r="P79" s="15"/>
    </row>
    <row r="80" spans="1:16" ht="12.75">
      <c r="A80" s="14" t="s">
        <v>105</v>
      </c>
      <c r="B80" s="15" t="s">
        <v>2</v>
      </c>
      <c r="C80" s="16">
        <v>38247</v>
      </c>
      <c r="D80" s="105"/>
      <c r="E80" s="105" t="s">
        <v>281</v>
      </c>
      <c r="F80" s="15" t="s">
        <v>15</v>
      </c>
      <c r="G80" s="27">
        <v>8.8</v>
      </c>
      <c r="H80" s="15">
        <v>4</v>
      </c>
      <c r="I80" s="11" t="s">
        <v>6</v>
      </c>
      <c r="J80" s="15">
        <v>6</v>
      </c>
      <c r="K80" s="46">
        <v>9.4</v>
      </c>
      <c r="L80" s="30">
        <f>SUM(G80)+H80/(H80+J80)*(K80-G80)</f>
        <v>9.040000000000001</v>
      </c>
      <c r="M80" s="15">
        <v>1.5</v>
      </c>
      <c r="N80" s="79">
        <v>9.1</v>
      </c>
      <c r="O80" s="68">
        <v>1.2</v>
      </c>
      <c r="P80" s="15"/>
    </row>
    <row r="81" spans="1:16" ht="12.75">
      <c r="A81" s="14" t="s">
        <v>105</v>
      </c>
      <c r="B81" s="15" t="s">
        <v>2</v>
      </c>
      <c r="C81" s="16">
        <v>38247</v>
      </c>
      <c r="D81" s="105"/>
      <c r="E81" s="105" t="s">
        <v>281</v>
      </c>
      <c r="F81" s="15" t="s">
        <v>15</v>
      </c>
      <c r="G81" s="27">
        <v>8.8</v>
      </c>
      <c r="H81" s="15">
        <v>4</v>
      </c>
      <c r="I81" s="11" t="s">
        <v>6</v>
      </c>
      <c r="J81" s="15">
        <v>5</v>
      </c>
      <c r="K81" s="46">
        <v>9.4</v>
      </c>
      <c r="L81" s="30">
        <f t="shared" si="2"/>
        <v>9.066666666666666</v>
      </c>
      <c r="M81" s="15">
        <v>1.5</v>
      </c>
      <c r="N81" s="80">
        <f>SUM(L80:L81)/2</f>
        <v>9.053333333333335</v>
      </c>
      <c r="O81" s="68">
        <v>1.2</v>
      </c>
      <c r="P81" s="15"/>
    </row>
    <row r="82" spans="1:16" ht="12.75">
      <c r="A82" s="14"/>
      <c r="B82" s="15"/>
      <c r="C82" s="16"/>
      <c r="D82" s="105"/>
      <c r="E82" s="105"/>
      <c r="F82" s="15"/>
      <c r="G82" s="27"/>
      <c r="H82" s="15"/>
      <c r="I82" s="11" t="s">
        <v>6</v>
      </c>
      <c r="J82" s="15"/>
      <c r="K82" s="46"/>
      <c r="L82" s="30" t="e">
        <f t="shared" si="2"/>
        <v>#DIV/0!</v>
      </c>
      <c r="M82" s="15"/>
      <c r="N82" s="80"/>
      <c r="O82" s="68"/>
      <c r="P82" s="15"/>
    </row>
    <row r="83" spans="1:16" ht="12.75">
      <c r="A83" s="14" t="s">
        <v>105</v>
      </c>
      <c r="B83" s="15" t="s">
        <v>2</v>
      </c>
      <c r="C83" s="16">
        <v>38275</v>
      </c>
      <c r="D83" s="105"/>
      <c r="E83" s="105" t="s">
        <v>282</v>
      </c>
      <c r="F83" s="15" t="s">
        <v>283</v>
      </c>
      <c r="G83" s="27">
        <v>9.4</v>
      </c>
      <c r="H83" s="15">
        <v>4</v>
      </c>
      <c r="I83" s="11" t="s">
        <v>6</v>
      </c>
      <c r="J83" s="15">
        <v>3.5</v>
      </c>
      <c r="K83" s="46">
        <v>10.5</v>
      </c>
      <c r="L83" s="30">
        <f>SUM(G83)+H83/(H83+J83)*(K83-G83)</f>
        <v>9.986666666666666</v>
      </c>
      <c r="M83" s="15">
        <v>1.5</v>
      </c>
      <c r="N83" s="79">
        <v>10</v>
      </c>
      <c r="O83" s="68">
        <v>1.6</v>
      </c>
      <c r="P83" s="15"/>
    </row>
    <row r="84" spans="1:16" ht="12.75">
      <c r="A84" s="14" t="s">
        <v>105</v>
      </c>
      <c r="B84" s="15" t="s">
        <v>2</v>
      </c>
      <c r="C84" s="16">
        <v>38275</v>
      </c>
      <c r="D84" s="105"/>
      <c r="E84" s="105" t="s">
        <v>282</v>
      </c>
      <c r="F84" s="15" t="s">
        <v>283</v>
      </c>
      <c r="G84" s="27">
        <v>9.4</v>
      </c>
      <c r="H84" s="15">
        <v>5</v>
      </c>
      <c r="I84" s="11" t="s">
        <v>6</v>
      </c>
      <c r="J84" s="15">
        <v>4.2</v>
      </c>
      <c r="K84" s="46">
        <v>10.5</v>
      </c>
      <c r="L84" s="30">
        <f t="shared" si="2"/>
        <v>9.997826086956522</v>
      </c>
      <c r="M84" s="15">
        <v>1.5</v>
      </c>
      <c r="N84" s="80"/>
      <c r="O84" s="68">
        <v>1.6</v>
      </c>
      <c r="P84" s="15"/>
    </row>
    <row r="85" spans="1:16" ht="12.75">
      <c r="A85" s="14" t="s">
        <v>105</v>
      </c>
      <c r="B85" s="15" t="s">
        <v>2</v>
      </c>
      <c r="C85" s="16">
        <v>38275</v>
      </c>
      <c r="D85" s="105"/>
      <c r="E85" s="105" t="s">
        <v>282</v>
      </c>
      <c r="F85" s="15" t="s">
        <v>283</v>
      </c>
      <c r="G85" s="27">
        <v>9.9</v>
      </c>
      <c r="H85" s="15">
        <v>1</v>
      </c>
      <c r="I85" s="11" t="s">
        <v>6</v>
      </c>
      <c r="J85" s="15">
        <v>4.5</v>
      </c>
      <c r="K85" s="46">
        <v>10.5</v>
      </c>
      <c r="L85" s="30">
        <f t="shared" si="2"/>
        <v>10.00909090909091</v>
      </c>
      <c r="M85" s="15">
        <v>1.5</v>
      </c>
      <c r="N85" s="80"/>
      <c r="O85" s="68">
        <v>1.6</v>
      </c>
      <c r="P85" s="15"/>
    </row>
    <row r="86" spans="1:16" ht="12.75">
      <c r="A86" s="14" t="s">
        <v>105</v>
      </c>
      <c r="B86" s="15" t="s">
        <v>2</v>
      </c>
      <c r="C86" s="16">
        <v>38275</v>
      </c>
      <c r="D86" s="105"/>
      <c r="E86" s="105" t="s">
        <v>282</v>
      </c>
      <c r="F86" s="15" t="s">
        <v>283</v>
      </c>
      <c r="G86" s="27">
        <v>9.9</v>
      </c>
      <c r="H86" s="15">
        <v>0.7</v>
      </c>
      <c r="I86" s="11" t="s">
        <v>6</v>
      </c>
      <c r="J86" s="15">
        <v>4.5</v>
      </c>
      <c r="K86" s="46">
        <v>10.5</v>
      </c>
      <c r="L86" s="30">
        <f t="shared" si="2"/>
        <v>9.980769230769232</v>
      </c>
      <c r="M86" s="15">
        <v>1.5</v>
      </c>
      <c r="N86" s="80">
        <f>SUM(L83:L86)/4</f>
        <v>9.993588223370832</v>
      </c>
      <c r="O86" s="68">
        <v>1.6</v>
      </c>
      <c r="P86" s="15"/>
    </row>
    <row r="87" spans="1:16" ht="12.75">
      <c r="A87" s="14"/>
      <c r="B87" s="15"/>
      <c r="C87" s="16"/>
      <c r="D87" s="105"/>
      <c r="E87" s="105"/>
      <c r="F87" s="15"/>
      <c r="G87" s="27"/>
      <c r="H87" s="15"/>
      <c r="I87" s="11" t="s">
        <v>6</v>
      </c>
      <c r="J87" s="15"/>
      <c r="K87" s="46"/>
      <c r="L87" s="30" t="e">
        <f t="shared" si="2"/>
        <v>#DIV/0!</v>
      </c>
      <c r="M87" s="15"/>
      <c r="N87" s="80"/>
      <c r="O87" s="68"/>
      <c r="P87" s="15"/>
    </row>
    <row r="88" spans="1:16" ht="12.75">
      <c r="A88" s="14" t="s">
        <v>105</v>
      </c>
      <c r="B88" s="15" t="s">
        <v>158</v>
      </c>
      <c r="C88" s="16">
        <v>38304</v>
      </c>
      <c r="D88" s="105"/>
      <c r="E88" s="105" t="s">
        <v>284</v>
      </c>
      <c r="F88" s="15" t="s">
        <v>283</v>
      </c>
      <c r="G88" s="27">
        <v>11</v>
      </c>
      <c r="H88" s="15">
        <v>1</v>
      </c>
      <c r="I88" s="11" t="s">
        <v>6</v>
      </c>
      <c r="J88" s="15">
        <v>2.5</v>
      </c>
      <c r="K88" s="46">
        <v>11.4</v>
      </c>
      <c r="L88" s="30">
        <f>SUM(G88)+H88/(H88+J88)*(K88-G88)</f>
        <v>11.114285714285714</v>
      </c>
      <c r="M88" s="15">
        <v>2</v>
      </c>
      <c r="N88" s="79">
        <v>11.1</v>
      </c>
      <c r="O88" s="68">
        <v>2.2</v>
      </c>
      <c r="P88" s="15"/>
    </row>
    <row r="89" spans="1:16" ht="12.75">
      <c r="A89" s="14" t="s">
        <v>105</v>
      </c>
      <c r="B89" s="15" t="s">
        <v>158</v>
      </c>
      <c r="C89" s="16">
        <v>38304</v>
      </c>
      <c r="D89" s="105"/>
      <c r="E89" s="105" t="s">
        <v>284</v>
      </c>
      <c r="F89" s="15" t="s">
        <v>283</v>
      </c>
      <c r="G89" s="27">
        <v>10.5</v>
      </c>
      <c r="H89" s="15">
        <v>5.5</v>
      </c>
      <c r="I89" s="11" t="s">
        <v>6</v>
      </c>
      <c r="J89" s="15">
        <v>2.5</v>
      </c>
      <c r="K89" s="46">
        <v>11.4</v>
      </c>
      <c r="L89" s="30">
        <f t="shared" si="2"/>
        <v>11.11875</v>
      </c>
      <c r="M89" s="15">
        <v>2</v>
      </c>
      <c r="N89" s="80">
        <f>SUM(L88:L89)/2</f>
        <v>11.116517857142856</v>
      </c>
      <c r="O89" s="68">
        <v>2.2</v>
      </c>
      <c r="P89" s="15"/>
    </row>
    <row r="90" spans="1:16" ht="12.75">
      <c r="A90" s="14"/>
      <c r="B90" s="15"/>
      <c r="C90" s="16"/>
      <c r="D90" s="105"/>
      <c r="E90" s="105"/>
      <c r="F90" s="15"/>
      <c r="G90" s="27"/>
      <c r="H90" s="15"/>
      <c r="I90" s="11" t="s">
        <v>6</v>
      </c>
      <c r="J90" s="15"/>
      <c r="K90" s="46"/>
      <c r="L90" s="30" t="e">
        <f t="shared" si="2"/>
        <v>#DIV/0!</v>
      </c>
      <c r="M90" s="15"/>
      <c r="N90" s="80"/>
      <c r="O90" s="68"/>
      <c r="P90" s="15"/>
    </row>
    <row r="91" spans="1:16" ht="12.75">
      <c r="A91" s="14" t="s">
        <v>105</v>
      </c>
      <c r="B91" s="15" t="s">
        <v>158</v>
      </c>
      <c r="C91" s="16">
        <v>38360</v>
      </c>
      <c r="D91" s="105"/>
      <c r="E91" s="105" t="s">
        <v>244</v>
      </c>
      <c r="F91" s="15" t="s">
        <v>150</v>
      </c>
      <c r="G91" s="27">
        <v>12.1</v>
      </c>
      <c r="H91" s="15">
        <v>3</v>
      </c>
      <c r="I91" s="11" t="s">
        <v>6</v>
      </c>
      <c r="J91" s="15">
        <v>0.5</v>
      </c>
      <c r="K91" s="46">
        <v>12.4</v>
      </c>
      <c r="L91" s="30">
        <f>SUM(G91)+H91/(H91+J91)*(K91-G91)</f>
        <v>12.357142857142858</v>
      </c>
      <c r="M91" s="15">
        <v>2</v>
      </c>
      <c r="N91" s="79">
        <v>12.3</v>
      </c>
      <c r="O91" s="68">
        <v>2.5</v>
      </c>
      <c r="P91" s="15"/>
    </row>
    <row r="92" spans="1:16" ht="12.75">
      <c r="A92" s="14" t="s">
        <v>105</v>
      </c>
      <c r="B92" s="15" t="s">
        <v>158</v>
      </c>
      <c r="C92" s="16">
        <v>38360</v>
      </c>
      <c r="D92" s="105"/>
      <c r="E92" s="105" t="s">
        <v>244</v>
      </c>
      <c r="F92" s="15" t="s">
        <v>150</v>
      </c>
      <c r="G92" s="27">
        <v>12.1</v>
      </c>
      <c r="H92" s="15">
        <v>3</v>
      </c>
      <c r="I92" s="11" t="s">
        <v>6</v>
      </c>
      <c r="J92" s="15">
        <v>1</v>
      </c>
      <c r="K92" s="46">
        <v>12.4</v>
      </c>
      <c r="L92" s="30">
        <f t="shared" si="2"/>
        <v>12.325</v>
      </c>
      <c r="M92" s="15">
        <v>2</v>
      </c>
      <c r="N92" s="80">
        <f>SUM(L91:L92)/2</f>
        <v>12.341071428571428</v>
      </c>
      <c r="O92" s="68">
        <v>2.5</v>
      </c>
      <c r="P92" s="15"/>
    </row>
    <row r="93" spans="1:16" ht="12.75">
      <c r="A93" s="14"/>
      <c r="B93" s="15"/>
      <c r="C93" s="16"/>
      <c r="D93" s="105"/>
      <c r="E93" s="105"/>
      <c r="F93" s="15"/>
      <c r="G93" s="27"/>
      <c r="H93" s="15"/>
      <c r="I93" s="11" t="s">
        <v>6</v>
      </c>
      <c r="J93" s="15"/>
      <c r="K93" s="46"/>
      <c r="L93" s="30" t="e">
        <f t="shared" si="2"/>
        <v>#DIV/0!</v>
      </c>
      <c r="M93" s="15"/>
      <c r="N93" s="80"/>
      <c r="O93" s="68"/>
      <c r="P93" s="15"/>
    </row>
    <row r="94" spans="1:16" ht="12.75">
      <c r="A94" s="14" t="s">
        <v>105</v>
      </c>
      <c r="B94" s="15" t="s">
        <v>158</v>
      </c>
      <c r="C94" s="16">
        <v>38536</v>
      </c>
      <c r="D94" s="105"/>
      <c r="E94" s="105" t="s">
        <v>285</v>
      </c>
      <c r="F94" s="15" t="s">
        <v>286</v>
      </c>
      <c r="G94" s="27">
        <v>7</v>
      </c>
      <c r="H94" s="15">
        <v>1</v>
      </c>
      <c r="I94" s="11" t="s">
        <v>6</v>
      </c>
      <c r="J94" s="15">
        <v>1</v>
      </c>
      <c r="K94" s="46">
        <v>7.2</v>
      </c>
      <c r="L94" s="30">
        <f>SUM(G94)+H94/(H94+J94)*(K94-G94)</f>
        <v>7.1</v>
      </c>
      <c r="M94" s="15">
        <v>2</v>
      </c>
      <c r="N94" s="79">
        <v>7.1</v>
      </c>
      <c r="O94" s="68">
        <v>2.7</v>
      </c>
      <c r="P94" s="15"/>
    </row>
    <row r="95" spans="1:16" ht="12.75">
      <c r="A95" s="14" t="s">
        <v>105</v>
      </c>
      <c r="B95" s="15" t="s">
        <v>158</v>
      </c>
      <c r="C95" s="16">
        <v>38536</v>
      </c>
      <c r="D95" s="105"/>
      <c r="E95" s="105" t="s">
        <v>285</v>
      </c>
      <c r="F95" s="15" t="s">
        <v>286</v>
      </c>
      <c r="G95" s="27">
        <v>6.7</v>
      </c>
      <c r="H95" s="15">
        <v>3</v>
      </c>
      <c r="I95" s="11" t="s">
        <v>6</v>
      </c>
      <c r="J95" s="15">
        <v>1</v>
      </c>
      <c r="K95" s="46">
        <v>7.2</v>
      </c>
      <c r="L95" s="30">
        <f t="shared" si="2"/>
        <v>7.075</v>
      </c>
      <c r="M95" s="15">
        <v>2</v>
      </c>
      <c r="N95" s="80">
        <f>SUM(L94:L95)/2</f>
        <v>7.0875</v>
      </c>
      <c r="O95" s="68">
        <v>2.7</v>
      </c>
      <c r="P95" s="15"/>
    </row>
    <row r="96" spans="1:16" ht="12.75">
      <c r="A96" s="14"/>
      <c r="B96" s="15"/>
      <c r="C96" s="16"/>
      <c r="D96" s="105"/>
      <c r="E96" s="105"/>
      <c r="F96" s="15"/>
      <c r="G96" s="27"/>
      <c r="H96" s="15"/>
      <c r="I96" s="11" t="s">
        <v>6</v>
      </c>
      <c r="J96" s="15"/>
      <c r="K96" s="46"/>
      <c r="L96" s="30" t="e">
        <f t="shared" si="2"/>
        <v>#DIV/0!</v>
      </c>
      <c r="M96" s="15"/>
      <c r="N96" s="80"/>
      <c r="O96" s="68"/>
      <c r="P96" s="15"/>
    </row>
    <row r="97" spans="1:16" ht="12.75">
      <c r="A97" s="14" t="s">
        <v>105</v>
      </c>
      <c r="B97" s="15" t="s">
        <v>2</v>
      </c>
      <c r="C97" s="16">
        <v>38543</v>
      </c>
      <c r="D97" s="105"/>
      <c r="E97" s="105" t="s">
        <v>287</v>
      </c>
      <c r="F97" s="15" t="s">
        <v>15</v>
      </c>
      <c r="G97" s="27">
        <v>7</v>
      </c>
      <c r="H97" s="15">
        <v>3</v>
      </c>
      <c r="I97" s="11" t="s">
        <v>6</v>
      </c>
      <c r="J97" s="15">
        <v>0.5</v>
      </c>
      <c r="K97" s="46">
        <v>7.2</v>
      </c>
      <c r="L97" s="30">
        <f>SUM(G97)+H97/(H97+J97)*(K97-G97)</f>
        <v>7.171428571428572</v>
      </c>
      <c r="M97" s="15">
        <v>1.5</v>
      </c>
      <c r="N97" s="112">
        <v>7.2</v>
      </c>
      <c r="O97" s="68">
        <v>1.3</v>
      </c>
      <c r="P97" s="15"/>
    </row>
    <row r="98" spans="1:16" ht="12.75">
      <c r="A98" s="14" t="s">
        <v>105</v>
      </c>
      <c r="B98" s="15" t="s">
        <v>2</v>
      </c>
      <c r="C98" s="16">
        <v>38543</v>
      </c>
      <c r="D98" s="105"/>
      <c r="E98" s="105" t="s">
        <v>287</v>
      </c>
      <c r="F98" s="15" t="s">
        <v>15</v>
      </c>
      <c r="G98" s="27">
        <v>7</v>
      </c>
      <c r="H98" s="15">
        <v>3</v>
      </c>
      <c r="I98" s="11" t="s">
        <v>6</v>
      </c>
      <c r="J98" s="15">
        <v>4</v>
      </c>
      <c r="K98" s="46">
        <v>7.5</v>
      </c>
      <c r="L98" s="30">
        <f t="shared" si="2"/>
        <v>7.214285714285714</v>
      </c>
      <c r="M98" s="15">
        <v>1.5</v>
      </c>
      <c r="N98" s="80"/>
      <c r="O98" s="68">
        <v>1.3</v>
      </c>
      <c r="P98" s="15"/>
    </row>
    <row r="99" spans="1:16" ht="12.75">
      <c r="A99" s="14" t="s">
        <v>105</v>
      </c>
      <c r="B99" s="15" t="s">
        <v>2</v>
      </c>
      <c r="C99" s="16">
        <v>38543</v>
      </c>
      <c r="D99" s="105"/>
      <c r="E99" s="105" t="s">
        <v>287</v>
      </c>
      <c r="F99" s="15" t="s">
        <v>15</v>
      </c>
      <c r="G99" s="27">
        <v>7</v>
      </c>
      <c r="H99" s="15">
        <v>3</v>
      </c>
      <c r="I99" s="11" t="s">
        <v>6</v>
      </c>
      <c r="J99" s="15">
        <v>1.5</v>
      </c>
      <c r="K99" s="46">
        <v>7.2</v>
      </c>
      <c r="L99" s="30">
        <f t="shared" si="2"/>
        <v>7.133333333333334</v>
      </c>
      <c r="M99" s="15">
        <v>1.5</v>
      </c>
      <c r="N99" s="80">
        <f>SUM(L97:L99)/3</f>
        <v>7.173015873015873</v>
      </c>
      <c r="O99" s="68">
        <v>1.3</v>
      </c>
      <c r="P99" s="15"/>
    </row>
    <row r="100" spans="1:16" ht="12.75">
      <c r="A100" s="14"/>
      <c r="B100" s="15"/>
      <c r="C100" s="16"/>
      <c r="D100" s="105"/>
      <c r="E100" s="105"/>
      <c r="F100" s="15"/>
      <c r="G100" s="27"/>
      <c r="H100" s="15"/>
      <c r="I100" s="11" t="s">
        <v>6</v>
      </c>
      <c r="J100" s="15"/>
      <c r="K100" s="46"/>
      <c r="L100" s="30" t="e">
        <f t="shared" si="2"/>
        <v>#DIV/0!</v>
      </c>
      <c r="M100" s="15"/>
      <c r="N100" s="80"/>
      <c r="O100" s="68"/>
      <c r="P100" s="15"/>
    </row>
    <row r="101" spans="1:16" ht="12.75">
      <c r="A101" s="14" t="s">
        <v>105</v>
      </c>
      <c r="B101" s="15" t="s">
        <v>2</v>
      </c>
      <c r="C101" s="16">
        <v>38547</v>
      </c>
      <c r="D101" s="105"/>
      <c r="E101" s="105" t="s">
        <v>288</v>
      </c>
      <c r="F101" s="15" t="s">
        <v>15</v>
      </c>
      <c r="G101" s="27">
        <v>7</v>
      </c>
      <c r="H101" s="15">
        <v>4</v>
      </c>
      <c r="I101" s="11" t="s">
        <v>6</v>
      </c>
      <c r="J101" s="15">
        <v>1</v>
      </c>
      <c r="K101" s="46">
        <v>7.2</v>
      </c>
      <c r="L101" s="30">
        <f>SUM(G101)+H101/(H101+J101)*(K101-G101)</f>
        <v>7.16</v>
      </c>
      <c r="M101" s="15">
        <v>2</v>
      </c>
      <c r="N101" s="79">
        <v>7.2</v>
      </c>
      <c r="O101" s="68">
        <v>1.2</v>
      </c>
      <c r="P101" s="15"/>
    </row>
    <row r="102" spans="1:16" ht="12.75">
      <c r="A102" s="14" t="s">
        <v>105</v>
      </c>
      <c r="B102" s="15" t="s">
        <v>2</v>
      </c>
      <c r="C102" s="16">
        <v>38547</v>
      </c>
      <c r="D102" s="105"/>
      <c r="E102" s="105" t="s">
        <v>288</v>
      </c>
      <c r="F102" s="15" t="s">
        <v>15</v>
      </c>
      <c r="G102" s="27">
        <v>7</v>
      </c>
      <c r="H102" s="15">
        <v>4</v>
      </c>
      <c r="I102" s="11" t="s">
        <v>6</v>
      </c>
      <c r="J102" s="15">
        <v>1.5</v>
      </c>
      <c r="K102" s="46">
        <v>7.2</v>
      </c>
      <c r="L102" s="30">
        <f t="shared" si="2"/>
        <v>7.1454545454545455</v>
      </c>
      <c r="M102" s="15">
        <v>2</v>
      </c>
      <c r="N102" s="80">
        <f>SUM(L101:L102)/2</f>
        <v>7.152727272727272</v>
      </c>
      <c r="O102" s="68">
        <v>1.2</v>
      </c>
      <c r="P102" s="15"/>
    </row>
    <row r="103" spans="1:16" ht="12.75">
      <c r="A103" s="14"/>
      <c r="B103" s="15"/>
      <c r="C103" s="16"/>
      <c r="D103" s="105"/>
      <c r="E103" s="105"/>
      <c r="F103" s="15"/>
      <c r="G103" s="27"/>
      <c r="H103" s="15"/>
      <c r="I103" s="11" t="s">
        <v>6</v>
      </c>
      <c r="J103" s="15"/>
      <c r="K103" s="46"/>
      <c r="L103" s="30" t="e">
        <f t="shared" si="2"/>
        <v>#DIV/0!</v>
      </c>
      <c r="M103" s="15"/>
      <c r="N103" s="80"/>
      <c r="O103" s="68"/>
      <c r="P103" s="15"/>
    </row>
    <row r="104" spans="1:16" ht="12.75">
      <c r="A104" s="14" t="s">
        <v>105</v>
      </c>
      <c r="B104" s="15" t="s">
        <v>289</v>
      </c>
      <c r="C104" s="16">
        <v>38549</v>
      </c>
      <c r="D104" s="105"/>
      <c r="E104" s="105" t="s">
        <v>290</v>
      </c>
      <c r="F104" s="15" t="s">
        <v>15</v>
      </c>
      <c r="G104" s="27">
        <v>7.2</v>
      </c>
      <c r="H104" s="15">
        <v>0.5</v>
      </c>
      <c r="I104" s="11" t="s">
        <v>6</v>
      </c>
      <c r="J104" s="15">
        <v>3</v>
      </c>
      <c r="K104" s="46">
        <v>7.5</v>
      </c>
      <c r="L104" s="30">
        <f>SUM(G104)+H104/(H104+J104)*(K104-G104)</f>
        <v>7.242857142857143</v>
      </c>
      <c r="M104" s="15">
        <v>2</v>
      </c>
      <c r="N104" s="79">
        <v>7.2</v>
      </c>
      <c r="O104" s="68">
        <v>1.2</v>
      </c>
      <c r="P104" s="15"/>
    </row>
    <row r="105" spans="1:16" ht="12.75">
      <c r="A105" s="14"/>
      <c r="B105" s="15"/>
      <c r="C105" s="16"/>
      <c r="D105" s="105"/>
      <c r="E105" s="105"/>
      <c r="F105" s="15"/>
      <c r="G105" s="27"/>
      <c r="H105" s="15"/>
      <c r="I105" s="11" t="s">
        <v>6</v>
      </c>
      <c r="J105" s="15"/>
      <c r="K105" s="46"/>
      <c r="L105" s="30" t="e">
        <f t="shared" si="2"/>
        <v>#DIV/0!</v>
      </c>
      <c r="M105" s="15"/>
      <c r="N105" s="80"/>
      <c r="O105" s="68"/>
      <c r="P105" s="15"/>
    </row>
    <row r="106" spans="1:16" ht="12.75">
      <c r="A106" s="14" t="s">
        <v>105</v>
      </c>
      <c r="B106" s="15" t="s">
        <v>2</v>
      </c>
      <c r="C106" s="16">
        <v>38555</v>
      </c>
      <c r="D106" s="105"/>
      <c r="E106" s="105" t="s">
        <v>287</v>
      </c>
      <c r="F106" s="15" t="s">
        <v>15</v>
      </c>
      <c r="G106" s="27">
        <v>7</v>
      </c>
      <c r="H106" s="15">
        <v>6</v>
      </c>
      <c r="I106" s="11" t="s">
        <v>6</v>
      </c>
      <c r="J106" s="15">
        <v>3</v>
      </c>
      <c r="K106" s="46">
        <v>7.5</v>
      </c>
      <c r="L106" s="30">
        <f>SUM(G106)+H106/(H106+J106)*(K106-G106)</f>
        <v>7.333333333333333</v>
      </c>
      <c r="M106" s="15">
        <v>2</v>
      </c>
      <c r="N106" s="79">
        <v>7.3</v>
      </c>
      <c r="O106" s="68">
        <v>1</v>
      </c>
      <c r="P106" s="15"/>
    </row>
    <row r="107" spans="1:16" ht="12.75">
      <c r="A107" s="14" t="s">
        <v>105</v>
      </c>
      <c r="B107" s="15" t="s">
        <v>2</v>
      </c>
      <c r="C107" s="16">
        <v>38555</v>
      </c>
      <c r="D107" s="105"/>
      <c r="E107" s="105" t="s">
        <v>287</v>
      </c>
      <c r="F107" s="15" t="s">
        <v>15</v>
      </c>
      <c r="G107" s="27">
        <v>7.2</v>
      </c>
      <c r="H107" s="15">
        <v>1.5</v>
      </c>
      <c r="I107" s="11" t="s">
        <v>6</v>
      </c>
      <c r="J107" s="15">
        <v>2</v>
      </c>
      <c r="K107" s="46">
        <v>7.5</v>
      </c>
      <c r="L107" s="30">
        <f t="shared" si="2"/>
        <v>7.328571428571428</v>
      </c>
      <c r="M107" s="15">
        <v>2</v>
      </c>
      <c r="N107" s="80"/>
      <c r="O107" s="68">
        <v>1</v>
      </c>
      <c r="P107" s="15"/>
    </row>
    <row r="108" spans="1:16" ht="12.75">
      <c r="A108" s="14" t="s">
        <v>105</v>
      </c>
      <c r="B108" s="15" t="s">
        <v>2</v>
      </c>
      <c r="C108" s="16">
        <v>38555</v>
      </c>
      <c r="D108" s="105"/>
      <c r="E108" s="105" t="s">
        <v>287</v>
      </c>
      <c r="F108" s="15" t="s">
        <v>15</v>
      </c>
      <c r="G108" s="27">
        <v>7.2</v>
      </c>
      <c r="H108" s="15">
        <v>2</v>
      </c>
      <c r="I108" s="11" t="s">
        <v>6</v>
      </c>
      <c r="J108" s="15">
        <v>3</v>
      </c>
      <c r="K108" s="46">
        <v>7.5</v>
      </c>
      <c r="L108" s="30">
        <f t="shared" si="2"/>
        <v>7.32</v>
      </c>
      <c r="M108" s="15">
        <v>2</v>
      </c>
      <c r="N108" s="80">
        <f>SUM(L106:L108)/3</f>
        <v>7.327301587301587</v>
      </c>
      <c r="O108" s="68">
        <v>1</v>
      </c>
      <c r="P108" s="15"/>
    </row>
    <row r="109" spans="1:16" ht="12.75">
      <c r="A109" s="14"/>
      <c r="B109" s="15"/>
      <c r="C109" s="16"/>
      <c r="D109" s="105"/>
      <c r="E109" s="105"/>
      <c r="F109" s="15"/>
      <c r="G109" s="27"/>
      <c r="H109" s="15"/>
      <c r="I109" s="11" t="s">
        <v>6</v>
      </c>
      <c r="J109" s="15"/>
      <c r="K109" s="46"/>
      <c r="L109" s="30" t="e">
        <f t="shared" si="2"/>
        <v>#DIV/0!</v>
      </c>
      <c r="M109" s="15"/>
      <c r="N109" s="80"/>
      <c r="O109" s="68"/>
      <c r="P109" s="15"/>
    </row>
    <row r="110" spans="1:16" ht="12.75">
      <c r="A110" s="14" t="s">
        <v>105</v>
      </c>
      <c r="B110" s="15" t="s">
        <v>2</v>
      </c>
      <c r="C110" s="16">
        <v>38559</v>
      </c>
      <c r="D110" s="105"/>
      <c r="E110" s="105" t="s">
        <v>291</v>
      </c>
      <c r="F110" s="15" t="s">
        <v>15</v>
      </c>
      <c r="G110" s="27">
        <v>7.2</v>
      </c>
      <c r="H110" s="15">
        <v>3.5</v>
      </c>
      <c r="I110" s="11" t="s">
        <v>6</v>
      </c>
      <c r="J110" s="15">
        <v>6.5</v>
      </c>
      <c r="K110" s="46">
        <v>8.2</v>
      </c>
      <c r="L110" s="30">
        <f>SUM(G110)+H110/(H110+J110)*(K110-G110)</f>
        <v>7.55</v>
      </c>
      <c r="M110" s="15">
        <v>2</v>
      </c>
      <c r="N110" s="79">
        <v>7.5</v>
      </c>
      <c r="O110" s="68" t="s">
        <v>292</v>
      </c>
      <c r="P110" s="15"/>
    </row>
    <row r="111" spans="1:16" ht="12.75">
      <c r="A111" s="14" t="s">
        <v>105</v>
      </c>
      <c r="B111" s="15" t="s">
        <v>2</v>
      </c>
      <c r="C111" s="16">
        <v>38559</v>
      </c>
      <c r="D111" s="105"/>
      <c r="E111" s="105" t="s">
        <v>291</v>
      </c>
      <c r="F111" s="15" t="s">
        <v>15</v>
      </c>
      <c r="G111" s="27" t="s">
        <v>23</v>
      </c>
      <c r="H111" s="15"/>
      <c r="I111" s="11" t="s">
        <v>6</v>
      </c>
      <c r="J111" s="15"/>
      <c r="K111" s="46"/>
      <c r="L111" s="30">
        <v>7.5</v>
      </c>
      <c r="M111" s="15">
        <v>2</v>
      </c>
      <c r="N111" s="80">
        <f>SUM(L110:L111)/2</f>
        <v>7.525</v>
      </c>
      <c r="O111" s="68" t="s">
        <v>292</v>
      </c>
      <c r="P111" s="15"/>
    </row>
    <row r="112" spans="1:16" ht="12.75">
      <c r="A112" s="14"/>
      <c r="B112" s="15"/>
      <c r="C112" s="16"/>
      <c r="D112" s="105"/>
      <c r="E112" s="105"/>
      <c r="F112" s="15"/>
      <c r="G112" s="27"/>
      <c r="H112" s="15"/>
      <c r="I112" s="11" t="s">
        <v>6</v>
      </c>
      <c r="J112" s="15"/>
      <c r="K112" s="46"/>
      <c r="L112" s="30" t="e">
        <f t="shared" si="2"/>
        <v>#DIV/0!</v>
      </c>
      <c r="M112" s="15"/>
      <c r="N112" s="80"/>
      <c r="O112" s="68"/>
      <c r="P112" s="15"/>
    </row>
    <row r="113" spans="1:16" ht="12.75">
      <c r="A113" s="14" t="s">
        <v>105</v>
      </c>
      <c r="B113" s="15" t="s">
        <v>158</v>
      </c>
      <c r="C113" s="16">
        <v>38536</v>
      </c>
      <c r="D113" s="105"/>
      <c r="E113" s="105" t="s">
        <v>294</v>
      </c>
      <c r="F113" s="15" t="s">
        <v>286</v>
      </c>
      <c r="G113" s="27" t="s">
        <v>23</v>
      </c>
      <c r="H113" s="15"/>
      <c r="I113" s="11" t="s">
        <v>6</v>
      </c>
      <c r="J113" s="15"/>
      <c r="K113" s="46"/>
      <c r="L113" s="30">
        <v>7.7</v>
      </c>
      <c r="M113" s="15">
        <v>2</v>
      </c>
      <c r="N113" s="79">
        <v>7.7</v>
      </c>
      <c r="O113" s="68">
        <v>2.9</v>
      </c>
      <c r="P113" s="15"/>
    </row>
    <row r="114" spans="1:16" ht="12.75">
      <c r="A114" s="14"/>
      <c r="B114" s="15"/>
      <c r="C114" s="16"/>
      <c r="D114" s="105"/>
      <c r="E114" s="105"/>
      <c r="F114" s="15"/>
      <c r="G114" s="27"/>
      <c r="H114" s="15"/>
      <c r="I114" s="11" t="s">
        <v>6</v>
      </c>
      <c r="J114" s="15"/>
      <c r="K114" s="46"/>
      <c r="L114" s="30" t="e">
        <f t="shared" si="2"/>
        <v>#DIV/0!</v>
      </c>
      <c r="M114" s="15"/>
      <c r="N114" s="80"/>
      <c r="O114" s="68"/>
      <c r="P114" s="15"/>
    </row>
    <row r="115" spans="1:16" ht="12.75">
      <c r="A115" s="14" t="s">
        <v>105</v>
      </c>
      <c r="B115" s="15" t="s">
        <v>295</v>
      </c>
      <c r="C115" s="16">
        <v>38573</v>
      </c>
      <c r="D115" s="105"/>
      <c r="E115" s="105" t="s">
        <v>296</v>
      </c>
      <c r="F115" s="15" t="s">
        <v>286</v>
      </c>
      <c r="G115" s="27">
        <v>7.5</v>
      </c>
      <c r="H115" s="15">
        <v>4</v>
      </c>
      <c r="I115" s="11" t="s">
        <v>6</v>
      </c>
      <c r="J115" s="15">
        <v>8</v>
      </c>
      <c r="K115" s="46">
        <v>8.8</v>
      </c>
      <c r="L115" s="30">
        <f>SUM(G115)+H115/(H115+J115)*(K115-G115)</f>
        <v>7.933333333333334</v>
      </c>
      <c r="M115" s="15">
        <v>2.5</v>
      </c>
      <c r="N115" s="79">
        <v>7.9</v>
      </c>
      <c r="O115" s="68">
        <v>2</v>
      </c>
      <c r="P115" s="15"/>
    </row>
    <row r="116" spans="1:16" ht="12.75">
      <c r="A116" s="14" t="s">
        <v>105</v>
      </c>
      <c r="B116" s="15" t="s">
        <v>295</v>
      </c>
      <c r="C116" s="16">
        <v>38573</v>
      </c>
      <c r="D116" s="105"/>
      <c r="E116" s="105" t="s">
        <v>296</v>
      </c>
      <c r="F116" s="15" t="s">
        <v>286</v>
      </c>
      <c r="G116" s="27" t="s">
        <v>23</v>
      </c>
      <c r="H116" s="15"/>
      <c r="I116" s="11" t="s">
        <v>6</v>
      </c>
      <c r="J116" s="15"/>
      <c r="K116" s="46"/>
      <c r="L116" s="30">
        <v>7.8</v>
      </c>
      <c r="M116" s="15">
        <v>2.5</v>
      </c>
      <c r="N116" s="80">
        <f>SUM(L115:L116)/2</f>
        <v>7.866666666666667</v>
      </c>
      <c r="O116" s="68">
        <v>2</v>
      </c>
      <c r="P116" s="15"/>
    </row>
    <row r="117" spans="1:16" ht="12.75">
      <c r="A117" s="14"/>
      <c r="B117" s="15"/>
      <c r="C117" s="16"/>
      <c r="D117" s="105"/>
      <c r="E117" s="105"/>
      <c r="F117" s="15"/>
      <c r="G117" s="27"/>
      <c r="H117" s="15"/>
      <c r="I117" s="11" t="s">
        <v>6</v>
      </c>
      <c r="J117" s="15"/>
      <c r="K117" s="46"/>
      <c r="L117" s="30" t="e">
        <f t="shared" si="2"/>
        <v>#DIV/0!</v>
      </c>
      <c r="M117" s="15"/>
      <c r="N117" s="80"/>
      <c r="O117" s="68"/>
      <c r="P117" s="15"/>
    </row>
    <row r="118" spans="1:16" ht="12.75">
      <c r="A118" s="14" t="s">
        <v>105</v>
      </c>
      <c r="B118" s="15" t="s">
        <v>295</v>
      </c>
      <c r="C118" s="16">
        <v>38574</v>
      </c>
      <c r="D118" s="105"/>
      <c r="E118" s="105" t="s">
        <v>253</v>
      </c>
      <c r="F118" s="15" t="s">
        <v>286</v>
      </c>
      <c r="G118" s="27">
        <v>7.5</v>
      </c>
      <c r="H118" s="15">
        <v>3.5</v>
      </c>
      <c r="I118" s="11" t="s">
        <v>6</v>
      </c>
      <c r="J118" s="15">
        <v>8</v>
      </c>
      <c r="K118" s="46">
        <v>8.8</v>
      </c>
      <c r="L118" s="30">
        <f>SUM(G118)+H118/(H118+J118)*(K118-G118)</f>
        <v>7.895652173913044</v>
      </c>
      <c r="M118" s="15">
        <v>2.5</v>
      </c>
      <c r="N118" s="79">
        <v>7.9</v>
      </c>
      <c r="O118" s="68">
        <v>2</v>
      </c>
      <c r="P118" s="15"/>
    </row>
    <row r="119" spans="1:16" ht="12.75">
      <c r="A119" s="14"/>
      <c r="B119" s="15"/>
      <c r="C119" s="16"/>
      <c r="D119" s="105"/>
      <c r="E119" s="105"/>
      <c r="F119" s="15"/>
      <c r="G119" s="27"/>
      <c r="H119" s="15"/>
      <c r="I119" s="11" t="s">
        <v>6</v>
      </c>
      <c r="J119" s="15"/>
      <c r="K119" s="46"/>
      <c r="L119" s="30" t="e">
        <f aca="true" t="shared" si="3" ref="L119:L126">SUM(G119)+H119/(H119+J119)*(K119-G119)</f>
        <v>#DIV/0!</v>
      </c>
      <c r="M119" s="15"/>
      <c r="N119" s="80"/>
      <c r="O119" s="68"/>
      <c r="P119" s="15"/>
    </row>
    <row r="120" spans="1:16" ht="12.75">
      <c r="A120" s="14" t="s">
        <v>105</v>
      </c>
      <c r="B120" s="15" t="s">
        <v>297</v>
      </c>
      <c r="C120" s="16">
        <v>38578</v>
      </c>
      <c r="D120" s="105"/>
      <c r="E120" s="105" t="s">
        <v>298</v>
      </c>
      <c r="F120" s="15" t="s">
        <v>286</v>
      </c>
      <c r="G120" s="27">
        <v>7.5</v>
      </c>
      <c r="H120" s="15">
        <v>4</v>
      </c>
      <c r="I120" s="11" t="s">
        <v>6</v>
      </c>
      <c r="J120" s="15">
        <v>8</v>
      </c>
      <c r="K120" s="46">
        <v>8.8</v>
      </c>
      <c r="L120" s="30">
        <f>SUM(G120)+H120/(H120+J120)*(K120-G120)</f>
        <v>7.933333333333334</v>
      </c>
      <c r="M120" s="15">
        <v>2</v>
      </c>
      <c r="N120" s="79">
        <v>7.9</v>
      </c>
      <c r="O120" s="68">
        <v>2</v>
      </c>
      <c r="P120" s="15"/>
    </row>
    <row r="121" spans="1:16" ht="12.75">
      <c r="A121" s="14"/>
      <c r="B121" s="15"/>
      <c r="C121" s="16"/>
      <c r="D121" s="105"/>
      <c r="E121" s="105"/>
      <c r="F121" s="15"/>
      <c r="G121" s="27"/>
      <c r="H121" s="15"/>
      <c r="I121" s="11" t="s">
        <v>6</v>
      </c>
      <c r="J121" s="15"/>
      <c r="K121" s="46"/>
      <c r="L121" s="30" t="e">
        <f t="shared" si="3"/>
        <v>#DIV/0!</v>
      </c>
      <c r="M121" s="15"/>
      <c r="N121" s="80"/>
      <c r="O121" s="68"/>
      <c r="P121" s="15"/>
    </row>
    <row r="122" spans="1:16" ht="12.75">
      <c r="A122" s="14" t="s">
        <v>105</v>
      </c>
      <c r="B122" s="15" t="s">
        <v>299</v>
      </c>
      <c r="C122" s="16">
        <v>38581</v>
      </c>
      <c r="D122" s="105"/>
      <c r="E122" s="105" t="s">
        <v>300</v>
      </c>
      <c r="F122" s="15" t="s">
        <v>286</v>
      </c>
      <c r="G122" s="27">
        <v>7.5</v>
      </c>
      <c r="H122" s="15">
        <v>8</v>
      </c>
      <c r="I122" s="11" t="s">
        <v>6</v>
      </c>
      <c r="J122" s="15">
        <v>6</v>
      </c>
      <c r="K122" s="46">
        <v>8.8</v>
      </c>
      <c r="L122" s="30">
        <f>SUM(G122)+H122/(H122+J122)*(K122-G122)</f>
        <v>8.242857142857144</v>
      </c>
      <c r="M122" s="15">
        <v>2.5</v>
      </c>
      <c r="N122" s="79">
        <v>8.2</v>
      </c>
      <c r="O122" s="68" t="s">
        <v>301</v>
      </c>
      <c r="P122" s="15"/>
    </row>
    <row r="123" spans="1:16" ht="12.75">
      <c r="A123" s="14"/>
      <c r="B123" s="15"/>
      <c r="C123" s="16"/>
      <c r="D123" s="105"/>
      <c r="E123" s="105"/>
      <c r="F123" s="15"/>
      <c r="G123" s="27"/>
      <c r="H123" s="15"/>
      <c r="I123" s="11" t="s">
        <v>6</v>
      </c>
      <c r="J123" s="15"/>
      <c r="K123" s="46"/>
      <c r="L123" s="30" t="e">
        <f t="shared" si="3"/>
        <v>#DIV/0!</v>
      </c>
      <c r="M123" s="15"/>
      <c r="N123" s="80"/>
      <c r="O123" s="68"/>
      <c r="P123" s="15"/>
    </row>
    <row r="124" spans="1:16" ht="12.75">
      <c r="A124" s="14" t="s">
        <v>105</v>
      </c>
      <c r="B124" s="15" t="s">
        <v>2</v>
      </c>
      <c r="C124" s="16">
        <v>38613</v>
      </c>
      <c r="D124" s="105"/>
      <c r="E124" s="105" t="s">
        <v>302</v>
      </c>
      <c r="F124" s="15" t="s">
        <v>15</v>
      </c>
      <c r="G124" s="27">
        <v>8.2</v>
      </c>
      <c r="H124" s="15">
        <v>5</v>
      </c>
      <c r="I124" s="11" t="s">
        <v>6</v>
      </c>
      <c r="J124" s="15">
        <v>3</v>
      </c>
      <c r="K124" s="46">
        <v>8.8</v>
      </c>
      <c r="L124" s="30">
        <f>SUM(G124)+H124/(H124+J124)*(K124-G124)</f>
        <v>8.575</v>
      </c>
      <c r="M124" s="15">
        <v>2</v>
      </c>
      <c r="N124" s="79">
        <v>8.6</v>
      </c>
      <c r="O124" s="68" t="s">
        <v>303</v>
      </c>
      <c r="P124" s="15"/>
    </row>
    <row r="125" spans="1:16" ht="12.75">
      <c r="A125" s="14" t="s">
        <v>105</v>
      </c>
      <c r="B125" s="15" t="s">
        <v>2</v>
      </c>
      <c r="C125" s="16">
        <v>38613</v>
      </c>
      <c r="D125" s="105"/>
      <c r="E125" s="105" t="s">
        <v>302</v>
      </c>
      <c r="F125" s="15" t="s">
        <v>15</v>
      </c>
      <c r="G125" s="27">
        <v>8.2</v>
      </c>
      <c r="H125" s="15">
        <v>6</v>
      </c>
      <c r="I125" s="11" t="s">
        <v>6</v>
      </c>
      <c r="J125" s="15">
        <v>3</v>
      </c>
      <c r="K125" s="46">
        <v>8.8</v>
      </c>
      <c r="L125" s="30">
        <f t="shared" si="3"/>
        <v>8.6</v>
      </c>
      <c r="M125" s="15">
        <v>2</v>
      </c>
      <c r="N125" s="80">
        <f>SUM(L124:L125)/2</f>
        <v>8.587499999999999</v>
      </c>
      <c r="O125" s="68" t="s">
        <v>303</v>
      </c>
      <c r="P125" s="15"/>
    </row>
    <row r="126" spans="1:16" ht="12.75">
      <c r="A126" s="14"/>
      <c r="B126" s="15"/>
      <c r="C126" s="16"/>
      <c r="D126" s="105"/>
      <c r="E126" s="105"/>
      <c r="F126" s="15"/>
      <c r="G126" s="27"/>
      <c r="H126" s="15"/>
      <c r="I126" s="11" t="s">
        <v>6</v>
      </c>
      <c r="J126" s="15"/>
      <c r="K126" s="46"/>
      <c r="L126" s="30" t="e">
        <f t="shared" si="3"/>
        <v>#DIV/0!</v>
      </c>
      <c r="M126" s="15"/>
      <c r="N126" s="80"/>
      <c r="O126" s="68"/>
      <c r="P126" s="15"/>
    </row>
    <row r="127" spans="1:16" ht="12.75">
      <c r="A127" s="14" t="s">
        <v>105</v>
      </c>
      <c r="B127" s="15" t="s">
        <v>304</v>
      </c>
      <c r="C127" s="16">
        <v>38626</v>
      </c>
      <c r="D127" s="105"/>
      <c r="E127" s="105" t="s">
        <v>276</v>
      </c>
      <c r="F127" s="15" t="s">
        <v>15</v>
      </c>
      <c r="G127" s="27" t="s">
        <v>23</v>
      </c>
      <c r="H127" s="15"/>
      <c r="I127" s="11" t="s">
        <v>6</v>
      </c>
      <c r="J127" s="15"/>
      <c r="K127" s="46"/>
      <c r="L127" s="30">
        <v>8.9</v>
      </c>
      <c r="M127" s="15">
        <v>2</v>
      </c>
      <c r="N127" s="79">
        <v>8.9</v>
      </c>
      <c r="O127" s="68">
        <v>2.2</v>
      </c>
      <c r="P127" s="15" t="s">
        <v>246</v>
      </c>
    </row>
    <row r="128" spans="1:16" ht="12.75">
      <c r="A128" s="14"/>
      <c r="B128" s="15"/>
      <c r="C128" s="16"/>
      <c r="D128" s="105"/>
      <c r="E128" s="105"/>
      <c r="F128" s="15"/>
      <c r="G128" s="27"/>
      <c r="H128" s="15"/>
      <c r="I128" s="11" t="s">
        <v>6</v>
      </c>
      <c r="J128" s="15"/>
      <c r="K128" s="46"/>
      <c r="L128" s="30" t="e">
        <f>SUM(G128)+H128/(H128+J128)*(K128-G128)</f>
        <v>#DIV/0!</v>
      </c>
      <c r="M128" s="15"/>
      <c r="N128" s="79"/>
      <c r="O128" s="68"/>
      <c r="P128" s="15"/>
    </row>
    <row r="129" spans="1:16" ht="12.75">
      <c r="A129" s="14" t="s">
        <v>105</v>
      </c>
      <c r="B129" s="15" t="s">
        <v>158</v>
      </c>
      <c r="C129" s="16">
        <v>38662</v>
      </c>
      <c r="D129" s="105"/>
      <c r="E129" s="105" t="s">
        <v>305</v>
      </c>
      <c r="F129" s="15" t="s">
        <v>150</v>
      </c>
      <c r="G129" s="27">
        <v>9.4</v>
      </c>
      <c r="H129" s="15">
        <v>2</v>
      </c>
      <c r="I129" s="11" t="s">
        <v>6</v>
      </c>
      <c r="J129" s="15">
        <v>4.5</v>
      </c>
      <c r="K129" s="46">
        <v>9.8</v>
      </c>
      <c r="L129" s="30">
        <f>SUM(G129)+H129/(H129+J129)*(K129-G129)</f>
        <v>9.523076923076923</v>
      </c>
      <c r="M129" s="15">
        <v>1.5</v>
      </c>
      <c r="N129" s="79">
        <v>9.5</v>
      </c>
      <c r="O129" s="68">
        <v>2.7</v>
      </c>
      <c r="P129" s="15"/>
    </row>
    <row r="130" spans="1:16" ht="12.75">
      <c r="A130" s="14"/>
      <c r="B130" s="15"/>
      <c r="C130" s="16"/>
      <c r="D130" s="105"/>
      <c r="E130" s="105"/>
      <c r="F130" s="15"/>
      <c r="G130" s="27"/>
      <c r="H130" s="15"/>
      <c r="I130" s="11"/>
      <c r="J130" s="15"/>
      <c r="K130" s="46"/>
      <c r="L130" s="30"/>
      <c r="M130" s="15"/>
      <c r="N130" s="79"/>
      <c r="O130" s="68"/>
      <c r="P130" s="15"/>
    </row>
    <row r="131" spans="1:16" ht="12.75">
      <c r="A131" s="14"/>
      <c r="B131" s="15"/>
      <c r="C131" s="16"/>
      <c r="D131" s="105"/>
      <c r="E131" s="105"/>
      <c r="F131" s="15"/>
      <c r="G131" s="27"/>
      <c r="H131" s="15"/>
      <c r="I131" s="11"/>
      <c r="J131" s="15"/>
      <c r="K131" s="46"/>
      <c r="L131" s="30"/>
      <c r="M131" s="15"/>
      <c r="N131" s="79"/>
      <c r="O131" s="68"/>
      <c r="P131" s="15"/>
    </row>
    <row r="132" spans="1:16" ht="12.75">
      <c r="A132" s="113" t="s">
        <v>321</v>
      </c>
      <c r="B132" s="15"/>
      <c r="C132" s="16"/>
      <c r="D132" s="105"/>
      <c r="E132" s="105"/>
      <c r="F132" s="15"/>
      <c r="G132" s="27"/>
      <c r="H132" s="15"/>
      <c r="I132" s="11"/>
      <c r="J132" s="15"/>
      <c r="K132" s="46"/>
      <c r="L132" s="30"/>
      <c r="M132" s="15"/>
      <c r="N132" s="79"/>
      <c r="O132" s="68"/>
      <c r="P132" s="15"/>
    </row>
    <row r="133" spans="1:16" ht="12.75">
      <c r="A133" s="14"/>
      <c r="B133" s="15"/>
      <c r="C133" s="16"/>
      <c r="D133" s="105"/>
      <c r="E133" s="105"/>
      <c r="F133" s="15"/>
      <c r="G133" s="27"/>
      <c r="H133" s="15"/>
      <c r="I133" s="11" t="s">
        <v>6</v>
      </c>
      <c r="J133" s="15"/>
      <c r="K133" s="46"/>
      <c r="L133" s="30" t="e">
        <f aca="true" t="shared" si="4" ref="L133:L149">SUM(G133)+H133/(H133+J133)*(K133-G133)</f>
        <v>#DIV/0!</v>
      </c>
      <c r="M133" s="15"/>
      <c r="N133" s="79"/>
      <c r="O133" s="68"/>
      <c r="P133" s="15"/>
    </row>
    <row r="134" spans="1:16" ht="12.75">
      <c r="A134" s="14" t="s">
        <v>105</v>
      </c>
      <c r="B134" s="15" t="s">
        <v>2</v>
      </c>
      <c r="C134" s="16">
        <v>38948</v>
      </c>
      <c r="D134" s="105"/>
      <c r="E134" s="105" t="s">
        <v>306</v>
      </c>
      <c r="F134" s="15" t="s">
        <v>15</v>
      </c>
      <c r="G134" s="27">
        <v>4.8</v>
      </c>
      <c r="H134" s="15">
        <v>4</v>
      </c>
      <c r="I134" s="11" t="s">
        <v>6</v>
      </c>
      <c r="J134" s="15">
        <v>5</v>
      </c>
      <c r="K134" s="46">
        <v>5.4</v>
      </c>
      <c r="L134" s="30">
        <f>SUM(G134)+H134/(H134+J134)*(K134-G134)</f>
        <v>5.066666666666666</v>
      </c>
      <c r="M134" s="15">
        <v>2</v>
      </c>
      <c r="N134" s="79">
        <v>5.1</v>
      </c>
      <c r="O134" s="68">
        <v>1.4</v>
      </c>
      <c r="P134" s="15" t="s">
        <v>307</v>
      </c>
    </row>
    <row r="135" spans="1:16" ht="12.75">
      <c r="A135" s="14"/>
      <c r="B135" s="15"/>
      <c r="C135" s="16"/>
      <c r="D135" s="105"/>
      <c r="E135" s="105"/>
      <c r="F135" s="15"/>
      <c r="G135" s="27"/>
      <c r="H135" s="15"/>
      <c r="I135" s="11" t="s">
        <v>6</v>
      </c>
      <c r="J135" s="15"/>
      <c r="K135" s="46"/>
      <c r="L135" s="30" t="e">
        <f t="shared" si="4"/>
        <v>#DIV/0!</v>
      </c>
      <c r="M135" s="15"/>
      <c r="N135" s="79"/>
      <c r="O135" s="68"/>
      <c r="P135" s="15"/>
    </row>
    <row r="136" spans="1:16" ht="12.75">
      <c r="A136" s="14" t="s">
        <v>105</v>
      </c>
      <c r="B136" s="15" t="s">
        <v>2</v>
      </c>
      <c r="C136" s="16">
        <v>38963</v>
      </c>
      <c r="D136" s="105"/>
      <c r="E136" s="105" t="s">
        <v>265</v>
      </c>
      <c r="F136" s="15" t="s">
        <v>15</v>
      </c>
      <c r="G136" s="27">
        <v>4.8</v>
      </c>
      <c r="H136" s="15">
        <v>7</v>
      </c>
      <c r="I136" s="11" t="s">
        <v>6</v>
      </c>
      <c r="J136" s="15">
        <v>3</v>
      </c>
      <c r="K136" s="46">
        <v>5.7</v>
      </c>
      <c r="L136" s="30">
        <f>SUM(G136)+H136/(H136+J136)*(K136-G136)</f>
        <v>5.43</v>
      </c>
      <c r="M136" s="15">
        <v>2</v>
      </c>
      <c r="N136" s="79">
        <v>5.4</v>
      </c>
      <c r="O136" s="68" t="s">
        <v>308</v>
      </c>
      <c r="P136" s="15"/>
    </row>
    <row r="137" spans="1:16" ht="12.75">
      <c r="A137" s="14" t="s">
        <v>105</v>
      </c>
      <c r="B137" s="15" t="s">
        <v>2</v>
      </c>
      <c r="C137" s="16">
        <v>38963</v>
      </c>
      <c r="D137" s="105"/>
      <c r="E137" s="105" t="s">
        <v>265</v>
      </c>
      <c r="F137" s="15" t="s">
        <v>15</v>
      </c>
      <c r="G137" s="27">
        <v>4.8</v>
      </c>
      <c r="H137" s="15">
        <v>6</v>
      </c>
      <c r="I137" s="11" t="s">
        <v>6</v>
      </c>
      <c r="J137" s="15">
        <v>3</v>
      </c>
      <c r="K137" s="46">
        <v>5.7</v>
      </c>
      <c r="L137" s="30">
        <f t="shared" si="4"/>
        <v>5.4</v>
      </c>
      <c r="M137" s="15">
        <v>2</v>
      </c>
      <c r="N137" s="80">
        <f>SUM(L136:L137)/2</f>
        <v>5.415</v>
      </c>
      <c r="O137" s="68" t="s">
        <v>308</v>
      </c>
      <c r="P137" s="15"/>
    </row>
    <row r="138" spans="1:16" ht="12.75">
      <c r="A138" s="14"/>
      <c r="B138" s="15"/>
      <c r="C138" s="16"/>
      <c r="D138" s="105"/>
      <c r="E138" s="105"/>
      <c r="F138" s="15"/>
      <c r="G138" s="27"/>
      <c r="H138" s="15"/>
      <c r="I138" s="11" t="s">
        <v>6</v>
      </c>
      <c r="J138" s="15"/>
      <c r="K138" s="46"/>
      <c r="L138" s="30" t="e">
        <f t="shared" si="4"/>
        <v>#DIV/0!</v>
      </c>
      <c r="M138" s="15"/>
      <c r="N138" s="79"/>
      <c r="O138" s="68"/>
      <c r="P138" s="15"/>
    </row>
    <row r="139" spans="1:16" ht="12.75">
      <c r="A139" s="14" t="s">
        <v>105</v>
      </c>
      <c r="B139" s="15" t="s">
        <v>309</v>
      </c>
      <c r="C139" s="16">
        <v>39080</v>
      </c>
      <c r="D139" s="105"/>
      <c r="E139" s="105" t="s">
        <v>310</v>
      </c>
      <c r="F139" s="15" t="s">
        <v>311</v>
      </c>
      <c r="G139" s="27">
        <v>8.8</v>
      </c>
      <c r="H139" s="15">
        <v>2</v>
      </c>
      <c r="I139" s="11" t="s">
        <v>6</v>
      </c>
      <c r="J139" s="15">
        <v>4</v>
      </c>
      <c r="K139" s="46">
        <v>9.4</v>
      </c>
      <c r="L139" s="30">
        <f>SUM(G139)+H139/(H139+J139)*(K139-G139)</f>
        <v>9</v>
      </c>
      <c r="M139" s="15">
        <v>1.5</v>
      </c>
      <c r="N139" s="79">
        <v>9</v>
      </c>
      <c r="O139" s="68" t="s">
        <v>312</v>
      </c>
      <c r="P139" s="15"/>
    </row>
    <row r="140" spans="1:16" ht="12.75">
      <c r="A140" s="14" t="s">
        <v>105</v>
      </c>
      <c r="B140" s="15" t="s">
        <v>309</v>
      </c>
      <c r="C140" s="16">
        <v>39080</v>
      </c>
      <c r="D140" s="105"/>
      <c r="E140" s="105" t="s">
        <v>310</v>
      </c>
      <c r="F140" s="15" t="s">
        <v>311</v>
      </c>
      <c r="G140" s="27">
        <v>8.8</v>
      </c>
      <c r="H140" s="15">
        <v>2.5</v>
      </c>
      <c r="I140" s="11" t="s">
        <v>6</v>
      </c>
      <c r="J140" s="15">
        <v>4.5</v>
      </c>
      <c r="K140" s="46">
        <v>9.4</v>
      </c>
      <c r="L140" s="30">
        <f t="shared" si="4"/>
        <v>9.014285714285714</v>
      </c>
      <c r="M140" s="15">
        <v>1.5</v>
      </c>
      <c r="N140" s="80">
        <f>SUM(L139:L140)/2</f>
        <v>9.007142857142856</v>
      </c>
      <c r="O140" s="68" t="s">
        <v>312</v>
      </c>
      <c r="P140" s="15"/>
    </row>
    <row r="141" spans="1:16" ht="12.75">
      <c r="A141" s="14"/>
      <c r="B141" s="15"/>
      <c r="C141" s="16"/>
      <c r="D141" s="105"/>
      <c r="E141" s="105"/>
      <c r="F141" s="15"/>
      <c r="G141" s="27"/>
      <c r="H141" s="15"/>
      <c r="I141" s="11" t="s">
        <v>6</v>
      </c>
      <c r="J141" s="15"/>
      <c r="K141" s="46"/>
      <c r="L141" s="30" t="e">
        <f t="shared" si="4"/>
        <v>#DIV/0!</v>
      </c>
      <c r="M141" s="15"/>
      <c r="N141" s="79"/>
      <c r="O141" s="68"/>
      <c r="P141" s="15"/>
    </row>
    <row r="142" spans="1:16" ht="12.75">
      <c r="A142" s="14" t="s">
        <v>105</v>
      </c>
      <c r="B142" s="15" t="s">
        <v>309</v>
      </c>
      <c r="C142" s="16">
        <v>39080</v>
      </c>
      <c r="D142" s="105"/>
      <c r="E142" s="105" t="s">
        <v>313</v>
      </c>
      <c r="F142" s="15" t="s">
        <v>311</v>
      </c>
      <c r="G142" s="27">
        <v>8.8</v>
      </c>
      <c r="H142" s="15">
        <v>1.5</v>
      </c>
      <c r="I142" s="11" t="s">
        <v>6</v>
      </c>
      <c r="J142" s="15">
        <v>2.5</v>
      </c>
      <c r="K142" s="46">
        <v>9.4</v>
      </c>
      <c r="L142" s="30">
        <f>SUM(G142)+H142/(H142+J142)*(K142-G142)</f>
        <v>9.025</v>
      </c>
      <c r="M142" s="15">
        <v>1.5</v>
      </c>
      <c r="N142" s="80">
        <v>9.03</v>
      </c>
      <c r="O142" s="68" t="s">
        <v>312</v>
      </c>
      <c r="P142" s="15" t="s">
        <v>314</v>
      </c>
    </row>
    <row r="143" spans="1:16" ht="12.75">
      <c r="A143" s="14"/>
      <c r="B143" s="15"/>
      <c r="C143" s="16"/>
      <c r="D143" s="105"/>
      <c r="E143" s="105"/>
      <c r="F143" s="15"/>
      <c r="G143" s="27"/>
      <c r="H143" s="15"/>
      <c r="I143" s="11" t="s">
        <v>6</v>
      </c>
      <c r="J143" s="15"/>
      <c r="K143" s="46"/>
      <c r="L143" s="30" t="e">
        <f t="shared" si="4"/>
        <v>#DIV/0!</v>
      </c>
      <c r="M143" s="15"/>
      <c r="N143" s="79"/>
      <c r="O143" s="68"/>
      <c r="P143" s="15"/>
    </row>
    <row r="144" spans="1:16" ht="12.75">
      <c r="A144" s="14" t="s">
        <v>105</v>
      </c>
      <c r="B144" s="15" t="s">
        <v>2</v>
      </c>
      <c r="C144" s="16">
        <v>39095</v>
      </c>
      <c r="D144" s="105"/>
      <c r="E144" s="105" t="s">
        <v>315</v>
      </c>
      <c r="F144" s="15" t="s">
        <v>311</v>
      </c>
      <c r="G144" s="27">
        <v>8.8</v>
      </c>
      <c r="H144" s="15">
        <v>2.5</v>
      </c>
      <c r="I144" s="11" t="s">
        <v>6</v>
      </c>
      <c r="J144" s="15">
        <v>3</v>
      </c>
      <c r="K144" s="46">
        <v>9.4</v>
      </c>
      <c r="L144" s="30">
        <f>SUM(G144)+H144/(H144+J144)*(K144-G144)</f>
        <v>9.072727272727274</v>
      </c>
      <c r="M144" s="15">
        <v>1.5</v>
      </c>
      <c r="N144" s="80">
        <v>9.07</v>
      </c>
      <c r="O144" s="68">
        <v>1.2</v>
      </c>
      <c r="P144" s="15"/>
    </row>
    <row r="145" spans="1:16" ht="12.75">
      <c r="A145" s="14"/>
      <c r="B145" s="15"/>
      <c r="C145" s="16"/>
      <c r="D145" s="105"/>
      <c r="E145" s="105"/>
      <c r="F145" s="15"/>
      <c r="G145" s="27"/>
      <c r="H145" s="15"/>
      <c r="I145" s="11" t="s">
        <v>6</v>
      </c>
      <c r="J145" s="15"/>
      <c r="K145" s="46"/>
      <c r="L145" s="30" t="e">
        <f t="shared" si="4"/>
        <v>#DIV/0!</v>
      </c>
      <c r="M145" s="15"/>
      <c r="N145" s="79"/>
      <c r="O145" s="68"/>
      <c r="P145" s="15"/>
    </row>
    <row r="146" spans="1:16" ht="12.75">
      <c r="A146" s="14" t="s">
        <v>105</v>
      </c>
      <c r="B146" s="15" t="s">
        <v>316</v>
      </c>
      <c r="C146" s="16">
        <v>39298</v>
      </c>
      <c r="D146" s="105"/>
      <c r="E146" s="105" t="s">
        <v>317</v>
      </c>
      <c r="F146" s="15" t="s">
        <v>15</v>
      </c>
      <c r="G146" s="27">
        <v>9.9</v>
      </c>
      <c r="H146" s="15">
        <v>3.5</v>
      </c>
      <c r="I146" s="11" t="s">
        <v>6</v>
      </c>
      <c r="J146" s="15">
        <v>2</v>
      </c>
      <c r="K146" s="46">
        <v>10.5</v>
      </c>
      <c r="L146" s="30">
        <f>SUM(G146)+H146/(H146+J146)*(K146-G146)</f>
        <v>10.281818181818181</v>
      </c>
      <c r="M146" s="15">
        <v>2</v>
      </c>
      <c r="N146" s="80">
        <v>10.3</v>
      </c>
      <c r="O146" s="68">
        <v>2.3</v>
      </c>
      <c r="P146" s="15" t="s">
        <v>318</v>
      </c>
    </row>
    <row r="147" spans="1:16" ht="12.75">
      <c r="A147" s="14"/>
      <c r="B147" s="15"/>
      <c r="C147" s="16"/>
      <c r="D147" s="105"/>
      <c r="E147" s="105"/>
      <c r="F147" s="15"/>
      <c r="G147" s="27"/>
      <c r="H147" s="15"/>
      <c r="I147" s="11" t="s">
        <v>6</v>
      </c>
      <c r="J147" s="15"/>
      <c r="K147" s="46"/>
      <c r="L147" s="30" t="e">
        <f t="shared" si="4"/>
        <v>#DIV/0!</v>
      </c>
      <c r="M147" s="15"/>
      <c r="N147" s="79"/>
      <c r="O147" s="68"/>
      <c r="P147" s="15"/>
    </row>
    <row r="148" spans="1:16" ht="12.75">
      <c r="A148" s="14" t="s">
        <v>105</v>
      </c>
      <c r="B148" s="15" t="s">
        <v>316</v>
      </c>
      <c r="C148" s="16">
        <v>39303</v>
      </c>
      <c r="D148" s="105"/>
      <c r="E148" s="105" t="s">
        <v>319</v>
      </c>
      <c r="F148" s="15" t="s">
        <v>15</v>
      </c>
      <c r="G148" s="27">
        <v>9.9</v>
      </c>
      <c r="H148" s="15">
        <v>3.5</v>
      </c>
      <c r="I148" s="11" t="s">
        <v>6</v>
      </c>
      <c r="J148" s="15">
        <v>3</v>
      </c>
      <c r="K148" s="46">
        <v>10.5</v>
      </c>
      <c r="L148" s="30">
        <f>SUM(G148)+H148/(H148+J148)*(K148-G148)</f>
        <v>10.223076923076924</v>
      </c>
      <c r="M148" s="15">
        <v>2</v>
      </c>
      <c r="N148" s="80">
        <v>10.2</v>
      </c>
      <c r="O148" s="68" t="s">
        <v>320</v>
      </c>
      <c r="P148" s="15" t="s">
        <v>318</v>
      </c>
    </row>
    <row r="149" spans="1:16" ht="12.75">
      <c r="A149" s="14"/>
      <c r="B149" s="15"/>
      <c r="C149" s="16"/>
      <c r="D149" s="105"/>
      <c r="E149" s="105"/>
      <c r="F149" s="15"/>
      <c r="G149" s="27"/>
      <c r="H149" s="15"/>
      <c r="I149" s="11" t="s">
        <v>6</v>
      </c>
      <c r="J149" s="15"/>
      <c r="K149" s="46"/>
      <c r="L149" s="30" t="e">
        <f t="shared" si="4"/>
        <v>#DIV/0!</v>
      </c>
      <c r="M149" s="15"/>
      <c r="N149" s="79"/>
      <c r="O149" s="68"/>
      <c r="P149" s="15"/>
    </row>
    <row r="150" spans="1:16" ht="12.75">
      <c r="A150" s="14" t="s">
        <v>105</v>
      </c>
      <c r="B150" s="15" t="s">
        <v>158</v>
      </c>
      <c r="C150" s="16">
        <v>39690</v>
      </c>
      <c r="D150" s="105"/>
      <c r="E150" s="105" t="s">
        <v>323</v>
      </c>
      <c r="F150" s="15" t="s">
        <v>322</v>
      </c>
      <c r="G150" s="27">
        <v>11</v>
      </c>
      <c r="H150" s="15">
        <v>2</v>
      </c>
      <c r="I150" s="11" t="s">
        <v>6</v>
      </c>
      <c r="J150" s="15">
        <v>3</v>
      </c>
      <c r="K150" s="46">
        <v>11.4</v>
      </c>
      <c r="L150" s="30">
        <f>SUM(G150)+H150/(H150+J150)*(K150-G150)</f>
        <v>11.16</v>
      </c>
      <c r="M150" s="15">
        <v>2</v>
      </c>
      <c r="N150" s="80">
        <v>11.16</v>
      </c>
      <c r="O150" s="68">
        <v>2.4</v>
      </c>
      <c r="P150" s="15"/>
    </row>
    <row r="151" spans="1:16" ht="12.75">
      <c r="A151" s="14"/>
      <c r="B151" s="15"/>
      <c r="C151" s="16"/>
      <c r="D151" s="105"/>
      <c r="E151" s="105"/>
      <c r="F151" s="15"/>
      <c r="G151" s="27"/>
      <c r="H151" s="15"/>
      <c r="I151" s="11" t="s">
        <v>6</v>
      </c>
      <c r="J151" s="15"/>
      <c r="K151" s="46"/>
      <c r="L151" s="30" t="e">
        <f>SUM(G151)+H151/(H151+J151)*(K151-G151)</f>
        <v>#DIV/0!</v>
      </c>
      <c r="M151" s="15"/>
      <c r="N151" s="79"/>
      <c r="O151" s="68"/>
      <c r="P151" s="15"/>
    </row>
    <row r="152" spans="1:16" ht="12.75">
      <c r="A152" s="14"/>
      <c r="B152" s="15"/>
      <c r="C152" s="16"/>
      <c r="D152" s="105"/>
      <c r="E152" s="105"/>
      <c r="F152" s="15"/>
      <c r="G152" s="27"/>
      <c r="H152" s="15"/>
      <c r="I152" s="11" t="s">
        <v>6</v>
      </c>
      <c r="J152" s="15"/>
      <c r="K152" s="46"/>
      <c r="L152" s="30" t="e">
        <f>SUM(G152)+H152/(H152+J152)*(K152-G152)</f>
        <v>#DIV/0!</v>
      </c>
      <c r="M152" s="15"/>
      <c r="N152" s="79"/>
      <c r="O152" s="68"/>
      <c r="P152" s="15"/>
    </row>
    <row r="153" spans="1:16" ht="12.75">
      <c r="A153" s="14"/>
      <c r="B153" s="15"/>
      <c r="C153" s="16"/>
      <c r="D153" s="104"/>
      <c r="E153" s="104"/>
      <c r="F153" s="15"/>
      <c r="G153" s="27"/>
      <c r="H153" s="15"/>
      <c r="I153" s="11" t="s">
        <v>6</v>
      </c>
      <c r="J153" s="15"/>
      <c r="K153" s="46"/>
      <c r="L153" s="30" t="e">
        <f>SUM(G153)+H153/(H153+J153)*(K153-G153)</f>
        <v>#DIV/0!</v>
      </c>
      <c r="M153" s="15"/>
      <c r="N153" s="80"/>
      <c r="O153" s="68"/>
      <c r="P153" s="15"/>
    </row>
    <row r="154" spans="1:16" ht="12.75">
      <c r="A154" s="14"/>
      <c r="B154" s="15"/>
      <c r="C154" s="16"/>
      <c r="D154" s="106"/>
      <c r="E154" s="106"/>
      <c r="F154" s="15"/>
      <c r="G154" s="27"/>
      <c r="H154" s="15"/>
      <c r="I154" s="11" t="s">
        <v>6</v>
      </c>
      <c r="J154" s="15"/>
      <c r="K154" s="46"/>
      <c r="L154" s="30" t="e">
        <f>SUM(G154)+H154/(H154+J154)*(K154-G154)</f>
        <v>#DIV/0!</v>
      </c>
      <c r="M154" s="15"/>
      <c r="N154" s="32"/>
      <c r="O154" s="67"/>
      <c r="P154" s="15"/>
    </row>
    <row r="156" spans="1:15" s="33" customFormat="1" ht="12.75">
      <c r="A156" s="39" t="s">
        <v>122</v>
      </c>
      <c r="D156" s="107"/>
      <c r="E156" s="107"/>
      <c r="K156" s="47"/>
      <c r="N156" s="6"/>
      <c r="O156" s="69"/>
    </row>
    <row r="157" spans="4:15" s="33" customFormat="1" ht="10.5">
      <c r="D157" s="107"/>
      <c r="E157" s="107"/>
      <c r="K157" s="47"/>
      <c r="N157" s="6"/>
      <c r="O157" s="69"/>
    </row>
    <row r="158" spans="1:15" s="6" customFormat="1" ht="10.5">
      <c r="A158" s="34" t="s">
        <v>123</v>
      </c>
      <c r="D158" s="108"/>
      <c r="E158" s="108"/>
      <c r="K158" s="7"/>
      <c r="O158" s="70"/>
    </row>
    <row r="159" spans="1:15" s="6" customFormat="1" ht="10.5">
      <c r="A159" s="34" t="s">
        <v>124</v>
      </c>
      <c r="D159" s="108"/>
      <c r="E159" s="108"/>
      <c r="K159" s="7"/>
      <c r="O159" s="70"/>
    </row>
    <row r="160" spans="1:15" s="6" customFormat="1" ht="10.5" customHeight="1">
      <c r="A160" s="34"/>
      <c r="D160" s="108"/>
      <c r="E160" s="108"/>
      <c r="K160" s="7"/>
      <c r="O160" s="70"/>
    </row>
    <row r="161" spans="1:15" s="6" customFormat="1" ht="10.5">
      <c r="A161" s="34" t="s">
        <v>125</v>
      </c>
      <c r="D161" s="108"/>
      <c r="E161" s="108"/>
      <c r="K161" s="7"/>
      <c r="O161" s="70"/>
    </row>
    <row r="162" spans="1:15" s="6" customFormat="1" ht="10.5">
      <c r="A162" s="34" t="s">
        <v>126</v>
      </c>
      <c r="D162" s="108"/>
      <c r="E162" s="108"/>
      <c r="K162" s="7"/>
      <c r="O162" s="70"/>
    </row>
    <row r="163" spans="1:15" s="6" customFormat="1" ht="10.5">
      <c r="A163" s="34" t="s">
        <v>127</v>
      </c>
      <c r="D163" s="108"/>
      <c r="E163" s="108"/>
      <c r="K163" s="7"/>
      <c r="O163" s="70"/>
    </row>
    <row r="164" spans="1:15" s="6" customFormat="1" ht="10.5" customHeight="1">
      <c r="A164" s="34" t="s">
        <v>128</v>
      </c>
      <c r="D164" s="108"/>
      <c r="E164" s="108"/>
      <c r="K164" s="7"/>
      <c r="O164" s="70"/>
    </row>
    <row r="165" spans="4:15" s="6" customFormat="1" ht="4.5" customHeight="1">
      <c r="D165" s="108"/>
      <c r="E165" s="108"/>
      <c r="K165" s="7"/>
      <c r="O165" s="70"/>
    </row>
    <row r="166" spans="1:15" s="6" customFormat="1" ht="10.5">
      <c r="A166" s="34" t="s">
        <v>129</v>
      </c>
      <c r="B166" s="34" t="s">
        <v>130</v>
      </c>
      <c r="D166" s="108"/>
      <c r="E166" s="108"/>
      <c r="K166" s="7"/>
      <c r="O166" s="70"/>
    </row>
    <row r="167" spans="1:15" s="6" customFormat="1" ht="10.5">
      <c r="A167" s="6" t="s">
        <v>131</v>
      </c>
      <c r="B167" s="6" t="s">
        <v>132</v>
      </c>
      <c r="D167" s="108"/>
      <c r="E167" s="108"/>
      <c r="K167" s="7"/>
      <c r="O167" s="70"/>
    </row>
    <row r="168" spans="1:15" s="6" customFormat="1" ht="10.5">
      <c r="A168" s="6" t="s">
        <v>133</v>
      </c>
      <c r="B168" s="6" t="s">
        <v>134</v>
      </c>
      <c r="D168" s="108"/>
      <c r="E168" s="108"/>
      <c r="K168" s="7"/>
      <c r="O168" s="70"/>
    </row>
    <row r="169" spans="1:15" s="6" customFormat="1" ht="10.5">
      <c r="A169" s="6" t="s">
        <v>135</v>
      </c>
      <c r="B169" s="34" t="s">
        <v>136</v>
      </c>
      <c r="D169" s="108"/>
      <c r="E169" s="108"/>
      <c r="K169" s="7"/>
      <c r="O169" s="70"/>
    </row>
    <row r="170" spans="1:15" s="6" customFormat="1" ht="10.5">
      <c r="A170" s="6" t="s">
        <v>137</v>
      </c>
      <c r="B170" s="34" t="s">
        <v>138</v>
      </c>
      <c r="D170" s="108"/>
      <c r="E170" s="108"/>
      <c r="K170" s="7"/>
      <c r="O170" s="70"/>
    </row>
    <row r="171" spans="4:15" s="6" customFormat="1" ht="4.5" customHeight="1">
      <c r="D171" s="108"/>
      <c r="E171" s="108"/>
      <c r="K171" s="7"/>
      <c r="O171" s="70"/>
    </row>
    <row r="172" spans="1:15" s="6" customFormat="1" ht="10.5">
      <c r="A172" s="34" t="s">
        <v>139</v>
      </c>
      <c r="D172" s="108"/>
      <c r="E172" s="108"/>
      <c r="K172" s="7"/>
      <c r="O172" s="70"/>
    </row>
    <row r="173" spans="1:15" s="6" customFormat="1" ht="10.5">
      <c r="A173" s="34" t="s">
        <v>140</v>
      </c>
      <c r="D173" s="108"/>
      <c r="E173" s="108"/>
      <c r="K173" s="7"/>
      <c r="O173" s="70"/>
    </row>
    <row r="174" spans="4:15" s="6" customFormat="1" ht="10.5">
      <c r="D174" s="108"/>
      <c r="E174" s="108"/>
      <c r="K174" s="7"/>
      <c r="O174" s="70"/>
    </row>
    <row r="175" spans="1:15" s="6" customFormat="1" ht="10.5">
      <c r="A175" s="34" t="s">
        <v>141</v>
      </c>
      <c r="D175" s="108"/>
      <c r="E175" s="108"/>
      <c r="K175" s="7"/>
      <c r="O175" s="70"/>
    </row>
    <row r="176" spans="1:15" s="6" customFormat="1" ht="10.5">
      <c r="A176" s="34" t="s">
        <v>142</v>
      </c>
      <c r="D176" s="108"/>
      <c r="E176" s="108"/>
      <c r="K176" s="7"/>
      <c r="O176" s="70"/>
    </row>
    <row r="177" spans="1:15" s="6" customFormat="1" ht="10.5">
      <c r="A177" s="34" t="s">
        <v>143</v>
      </c>
      <c r="D177" s="108"/>
      <c r="E177" s="108"/>
      <c r="K177" s="7"/>
      <c r="O177" s="70"/>
    </row>
    <row r="178" spans="4:15" s="6" customFormat="1" ht="4.5" customHeight="1">
      <c r="D178" s="108"/>
      <c r="E178" s="108"/>
      <c r="K178" s="7"/>
      <c r="O178" s="70"/>
    </row>
    <row r="179" spans="1:15" s="6" customFormat="1" ht="10.5">
      <c r="A179" s="6" t="s">
        <v>144</v>
      </c>
      <c r="D179" s="108"/>
      <c r="E179" s="108"/>
      <c r="K179" s="7"/>
      <c r="O179" s="70"/>
    </row>
    <row r="180" spans="4:15" s="6" customFormat="1" ht="10.5">
      <c r="D180" s="108"/>
      <c r="E180" s="108"/>
      <c r="K180" s="7"/>
      <c r="O180" s="70"/>
    </row>
    <row r="181" spans="1:15" s="6" customFormat="1" ht="10.5">
      <c r="A181" s="34" t="s">
        <v>145</v>
      </c>
      <c r="D181" s="108"/>
      <c r="E181" s="108"/>
      <c r="K181" s="7"/>
      <c r="O181" s="70"/>
    </row>
    <row r="182" spans="4:15" s="6" customFormat="1" ht="10.5">
      <c r="D182" s="108"/>
      <c r="E182" s="108"/>
      <c r="K182" s="7"/>
      <c r="O182" s="70"/>
    </row>
    <row r="183" spans="1:15" s="6" customFormat="1" ht="10.5">
      <c r="A183" s="34" t="s">
        <v>146</v>
      </c>
      <c r="D183" s="108"/>
      <c r="E183" s="108"/>
      <c r="K183" s="7"/>
      <c r="O183" s="70"/>
    </row>
  </sheetData>
  <printOptions horizontalCentered="1" verticalCentered="1"/>
  <pageMargins left="0.75" right="0.75" top="1" bottom="1" header="0.511811024" footer="0.511811024"/>
  <pageSetup fitToHeight="1" fitToWidth="1" orientation="landscape" paperSize="9" scale="1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Xavier Bros</cp:lastModifiedBy>
  <cp:lastPrinted>2003-07-13T16:23:52Z</cp:lastPrinted>
  <dcterms:created xsi:type="dcterms:W3CDTF">2000-06-04T07:56:46Z</dcterms:created>
  <dcterms:modified xsi:type="dcterms:W3CDTF">2009-07-26T16:00:34Z</dcterms:modified>
  <cp:category/>
  <cp:version/>
  <cp:contentType/>
  <cp:contentStatus/>
</cp:coreProperties>
</file>