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OBS 2003 XB" sheetId="1" r:id="rId1"/>
    <sheet name="CORVAS 2003" sheetId="2" r:id="rId2"/>
    <sheet name="CORVAS 2004" sheetId="3" r:id="rId3"/>
    <sheet name="OBS 2006 XB" sheetId="4" r:id="rId4"/>
    <sheet name="CORVES 2005" sheetId="5" r:id="rId5"/>
    <sheet name="OBS 2004-2005 XB" sheetId="6" r:id="rId6"/>
  </sheets>
  <definedNames>
    <definedName name="_xlnm._FilterDatabase" localSheetId="1" hidden="1">'CORVAS 2003'!$C$9:$G$136</definedName>
    <definedName name="_xlnm._FilterDatabase" localSheetId="2" hidden="1">'CORVAS 2004'!$G$8:$G$210</definedName>
    <definedName name="_xlnm._FilterDatabase" localSheetId="4" hidden="1">'CORVES 2005'!$E$43:$E$159</definedName>
  </definedNames>
  <calcPr fullCalcOnLoad="1"/>
</workbook>
</file>

<file path=xl/sharedStrings.xml><?xml version="1.0" encoding="utf-8"?>
<sst xmlns="http://schemas.openxmlformats.org/spreadsheetml/2006/main" count="2086" uniqueCount="270">
  <si>
    <t>AGRUPACIÓN ASTRONÓMICA DE SABADELL</t>
  </si>
  <si>
    <t>MEDICIONES DE MAGNITUD DE ESTRELLAS VARIABLES Y NOVAS</t>
  </si>
  <si>
    <t>Observador:  Xavier Bros</t>
  </si>
  <si>
    <t>Instrucciones para registrar las observaciones ver nota al pie de página:</t>
  </si>
  <si>
    <t>(1)</t>
  </si>
  <si>
    <t>(2)</t>
  </si>
  <si>
    <t>(3)</t>
  </si>
  <si>
    <t>(4)</t>
  </si>
  <si>
    <t>(5)</t>
  </si>
  <si>
    <t>deje en blanco</t>
  </si>
  <si>
    <t>ESTRELLA</t>
  </si>
  <si>
    <t>HORA</t>
  </si>
  <si>
    <t>COMPARACION</t>
  </si>
  <si>
    <t>esta casilla</t>
  </si>
  <si>
    <t>VARIABLE</t>
  </si>
  <si>
    <t>Lugar Observación</t>
  </si>
  <si>
    <t>FECHA</t>
  </si>
  <si>
    <t>LOCAL</t>
  </si>
  <si>
    <t>TU</t>
  </si>
  <si>
    <t>Instrumento</t>
  </si>
  <si>
    <t>mag estrella A</t>
  </si>
  <si>
    <t>grados</t>
  </si>
  <si>
    <t>V</t>
  </si>
  <si>
    <t>mag. estrella B</t>
  </si>
  <si>
    <t>MAG.Estimada</t>
  </si>
  <si>
    <t>CM</t>
  </si>
  <si>
    <t>Cielo</t>
  </si>
  <si>
    <t>Notas</t>
  </si>
  <si>
    <t>SABADELL</t>
  </si>
  <si>
    <t>P11x80</t>
  </si>
  <si>
    <t>NOTA EXPLICATIVA: COMO REGISTRAR LAS MEDICIONES (Consulte la Monografía de Instrucciones para la Observación (III), Astrum Nº 118).</t>
  </si>
  <si>
    <t xml:space="preserve">(1): INSTRUMENTO: Indicar "SV" si la comparación se ha realizado a simple vista "P 10X50" si ha sido con unos prismáticos (en este caso serían de 10 aumentos y de 50mm de abertura). </t>
  </si>
  <si>
    <t>Según el mismo criterio "R 75" es un telescopio refractor, "T 200" uno reflector, "SC 250" un catadrióptico y "M 90" un Maksutov, indicándose a continuación la abertura en milímetros.</t>
  </si>
  <si>
    <t xml:space="preserve">(2): COMPARACION: siguiendo el método de Argelander, en el primer recuadro se indica la magnitud de la estrella de comparación que se observa más brillante que la variable (A). En el segundo recuadro </t>
  </si>
  <si>
    <t xml:space="preserve">indique los grados en que ha estimado la diferencia entre la estrella A y la variable según el baremo de Argelander que se especifica más abajo. Después del recuadro "V", indique los grados estimados </t>
  </si>
  <si>
    <t xml:space="preserve">según el mismo baremo, en que la variable es más brillante que la estrella de comparación "B". En el último recuadro se indica la magnitud de la estrella de comparación "B" que se ha observado </t>
  </si>
  <si>
    <t>más débil que la estrella variable. La comparación queda establecida de forma (mag. A) (grados) V (grados) (mag. B)</t>
  </si>
  <si>
    <t>GRADO 1</t>
  </si>
  <si>
    <t>GRADO 2</t>
  </si>
  <si>
    <t xml:space="preserve">La diferencia de brillo es de un grado cuando ambas estrellas parecen de igual brillo al primer golpe de vista, pero, después de un atento examen, parece, salvo raros instantes, que una es ligeramente más brillante. </t>
  </si>
  <si>
    <t>GRADO 3</t>
  </si>
  <si>
    <t xml:space="preserve">Es una diferencia de dos grados cuando ambas estrellas parecen de igual brillo aparente a la primera ojeada, pero, rapidamente y sin vacilación, observamos que una es más brillante que la otra. </t>
  </si>
  <si>
    <t>GRADO 4</t>
  </si>
  <si>
    <t>Se trata de tres grados cuando desde el primer momento se percibe una ligera pero clara diferencia de brillo entre ambos astros.</t>
  </si>
  <si>
    <t>Cinco grados implica una verdadera desproporción entre la luminosidad aparente de ambas estrellas.</t>
  </si>
  <si>
    <t>En caso de duda irresoluble entre dos grados podemos indicar mitades de grado:  A(3)V(1,5)B</t>
  </si>
  <si>
    <t>A partir del tercer grado el método pierde fiabilidad en la determinación de magnitud.</t>
  </si>
  <si>
    <t>(3): MAG. ESTIMADA: Indique la magnitud estimada de acuerdo con la formula siguiente, basada en la comparación anterior:</t>
  </si>
  <si>
    <t xml:space="preserve">mv=ma+(a/(a+b))x(mb-ma) Donde "mv" es la magnitud resultante estimada de la estrella variable; "ma" es la magnitud de la estrella más brillante; "mb" es la magnitud de la estrella más débil. </t>
  </si>
  <si>
    <t>a" y "b" son la estimación en grados según la comparación efectuada: ma(a)V(b)mb</t>
  </si>
  <si>
    <t>Si se rellena este registro de observaciones mediante una hoja de EXCEL proporcionada por la Agrupación Astronómica de Sabadell, la magnitud se calcula automaticamente</t>
  </si>
  <si>
    <t xml:space="preserve">(4): CM: Es la calidad que otorgamos a la medición, de acuerdo con el baremo siguiente: "1": comparación muy precisa, sin ninguna duda; "2": comparación mediana, regular; "3": comparación dudosa. </t>
  </si>
  <si>
    <t>(5): CIELO: indicar el estado del cielo: "N": nubes, "CL": claro de luna, "H": medición efectuada a baja altura sobre el horizonte, "1" Mala transparencia, "2" Transparencia mediana, "3" Buena transparencia</t>
  </si>
  <si>
    <t>U DEL</t>
  </si>
  <si>
    <t>01-20</t>
  </si>
  <si>
    <t>00-20</t>
  </si>
  <si>
    <t>0-50</t>
  </si>
  <si>
    <t>23-50</t>
  </si>
  <si>
    <t>0-40</t>
  </si>
  <si>
    <t>23-40</t>
  </si>
  <si>
    <t>AGER</t>
  </si>
  <si>
    <t>2-55</t>
  </si>
  <si>
    <t>23-55</t>
  </si>
  <si>
    <t>23-35</t>
  </si>
  <si>
    <t>21-35</t>
  </si>
  <si>
    <t>Mag 6,6 no quadra ! Rebutjar-la</t>
  </si>
  <si>
    <t>0-55</t>
  </si>
  <si>
    <t>21-40</t>
  </si>
  <si>
    <t>21-55</t>
  </si>
  <si>
    <t>20-35</t>
  </si>
  <si>
    <t>COLL D'ESTENALLES</t>
  </si>
  <si>
    <t>02-15</t>
  </si>
  <si>
    <t>00-15</t>
  </si>
  <si>
    <t>P7x50</t>
  </si>
  <si>
    <t>Mirador El Fito (Asturies)</t>
  </si>
  <si>
    <t>Disminució aparentment clara</t>
  </si>
  <si>
    <t>sense 6,6:</t>
  </si>
  <si>
    <t>22-20</t>
  </si>
  <si>
    <t>20-20</t>
  </si>
  <si>
    <t>0,2N</t>
  </si>
  <si>
    <t>TREGURA DE DALT</t>
  </si>
  <si>
    <t>22-40</t>
  </si>
  <si>
    <t>20-40</t>
  </si>
  <si>
    <t>22-52</t>
  </si>
  <si>
    <t>24-52</t>
  </si>
  <si>
    <t>19-55</t>
  </si>
  <si>
    <t>Estimació</t>
  </si>
  <si>
    <t>02-02</t>
  </si>
  <si>
    <t>00-02</t>
  </si>
  <si>
    <t>20-22</t>
  </si>
  <si>
    <t>22-22</t>
  </si>
  <si>
    <t>22-25</t>
  </si>
  <si>
    <t>20-25</t>
  </si>
  <si>
    <t>19-35</t>
  </si>
  <si>
    <t>22-09</t>
  </si>
  <si>
    <t>20-09</t>
  </si>
  <si>
    <t>XBRO</t>
  </si>
  <si>
    <t>JBRO</t>
  </si>
  <si>
    <t>MAG</t>
  </si>
  <si>
    <t>OBS</t>
  </si>
  <si>
    <t>COMP</t>
  </si>
  <si>
    <t>N</t>
  </si>
  <si>
    <t>JFEL</t>
  </si>
  <si>
    <t>ELIM</t>
  </si>
  <si>
    <t>REAL</t>
  </si>
  <si>
    <t>ECAP</t>
  </si>
  <si>
    <t>CLAB</t>
  </si>
  <si>
    <t>AARD</t>
  </si>
  <si>
    <t>JALO</t>
  </si>
  <si>
    <t>RJOS</t>
  </si>
  <si>
    <t>GNIE</t>
  </si>
  <si>
    <t>18-25</t>
  </si>
  <si>
    <t>21-30</t>
  </si>
  <si>
    <t>19-30</t>
  </si>
  <si>
    <t>1,3CL</t>
  </si>
  <si>
    <t>1,2 CL</t>
  </si>
  <si>
    <t>18-35</t>
  </si>
  <si>
    <t>19-40</t>
  </si>
  <si>
    <t>18-40</t>
  </si>
  <si>
    <t>Bruma</t>
  </si>
  <si>
    <t>Està pujant</t>
  </si>
  <si>
    <t>23-15</t>
  </si>
  <si>
    <t>22-15</t>
  </si>
  <si>
    <t>1,0 CL</t>
  </si>
  <si>
    <t>Puja força</t>
  </si>
  <si>
    <t>20-55</t>
  </si>
  <si>
    <t>MPIN</t>
  </si>
  <si>
    <t>22-35</t>
  </si>
  <si>
    <t>1 medición</t>
  </si>
  <si>
    <t>2 mediciones</t>
  </si>
  <si>
    <t>3 mediciones</t>
  </si>
  <si>
    <t>0,8N</t>
  </si>
  <si>
    <t>19-57</t>
  </si>
  <si>
    <t>18-57</t>
  </si>
  <si>
    <t>R-120</t>
  </si>
  <si>
    <t>19-05</t>
  </si>
  <si>
    <t>1,0 N</t>
  </si>
  <si>
    <t>18-05</t>
  </si>
  <si>
    <t>JPAS</t>
  </si>
  <si>
    <t>23 35</t>
  </si>
  <si>
    <t>P 7x50</t>
  </si>
  <si>
    <t>22 32</t>
  </si>
  <si>
    <t>P 11X80</t>
  </si>
  <si>
    <t>0,6N</t>
  </si>
  <si>
    <t>23 40</t>
  </si>
  <si>
    <t>ESTIMACIO</t>
  </si>
  <si>
    <t>21 30</t>
  </si>
  <si>
    <t>21 24</t>
  </si>
  <si>
    <t>P 7X50</t>
  </si>
  <si>
    <t>2 N</t>
  </si>
  <si>
    <t>21 55</t>
  </si>
  <si>
    <t>REB</t>
  </si>
  <si>
    <t>21 50</t>
  </si>
  <si>
    <t>CALA S VICENÇ -  EIVISSA</t>
  </si>
  <si>
    <t>2,2 CL</t>
  </si>
  <si>
    <t>22 15</t>
  </si>
  <si>
    <t>20 44</t>
  </si>
  <si>
    <t>2 CL</t>
  </si>
  <si>
    <t>21 08</t>
  </si>
  <si>
    <t>1,8 CL</t>
  </si>
  <si>
    <t>21 16</t>
  </si>
  <si>
    <t>1,6 CL</t>
  </si>
  <si>
    <t>CALA VADELLA -  EIVISSA</t>
  </si>
  <si>
    <t>21 35</t>
  </si>
  <si>
    <t>2,4 CL</t>
  </si>
  <si>
    <t>20 58</t>
  </si>
  <si>
    <t>20 55</t>
  </si>
  <si>
    <t>1 N</t>
  </si>
  <si>
    <t>21 52</t>
  </si>
  <si>
    <t>0,5 N</t>
  </si>
  <si>
    <t>21 45</t>
  </si>
  <si>
    <t>00 42</t>
  </si>
  <si>
    <t>20 50</t>
  </si>
  <si>
    <t>22 47</t>
  </si>
  <si>
    <t>21 15</t>
  </si>
  <si>
    <t>20 10</t>
  </si>
  <si>
    <t>20 15</t>
  </si>
  <si>
    <t>0,9 N</t>
  </si>
  <si>
    <t>21 20</t>
  </si>
  <si>
    <t>22 40</t>
  </si>
  <si>
    <t>21 17</t>
  </si>
  <si>
    <t>20 05</t>
  </si>
  <si>
    <t>18 53</t>
  </si>
  <si>
    <t>23 57</t>
  </si>
  <si>
    <t>20 35</t>
  </si>
  <si>
    <t>21 25</t>
  </si>
  <si>
    <t>0,8 CL</t>
  </si>
  <si>
    <t>X</t>
  </si>
  <si>
    <t>18 35</t>
  </si>
  <si>
    <t>1,6N</t>
  </si>
  <si>
    <t>dd</t>
  </si>
  <si>
    <t>19 12</t>
  </si>
  <si>
    <t>JCMO</t>
  </si>
  <si>
    <t>22 05</t>
  </si>
  <si>
    <t>21 05</t>
  </si>
  <si>
    <t>???</t>
  </si>
  <si>
    <t>20 18</t>
  </si>
  <si>
    <t>19 40</t>
  </si>
  <si>
    <t>1 CL</t>
  </si>
  <si>
    <t>CPER</t>
  </si>
  <si>
    <t>5-6</t>
  </si>
  <si>
    <t>22 24</t>
  </si>
  <si>
    <t>19 50</t>
  </si>
  <si>
    <t>20 40</t>
  </si>
  <si>
    <t>19 30</t>
  </si>
  <si>
    <t>18 30</t>
  </si>
  <si>
    <t>18 15</t>
  </si>
  <si>
    <t>18 45</t>
  </si>
  <si>
    <t>1,5 H</t>
  </si>
  <si>
    <t>18 58</t>
  </si>
  <si>
    <t>0,8 N H</t>
  </si>
  <si>
    <t>21 48</t>
  </si>
  <si>
    <t>23 15</t>
  </si>
  <si>
    <t>20 59</t>
  </si>
  <si>
    <t>22 22</t>
  </si>
  <si>
    <t>0,7CLN</t>
  </si>
  <si>
    <t>21 18</t>
  </si>
  <si>
    <t>1,4 N</t>
  </si>
  <si>
    <t>1 Medición</t>
  </si>
  <si>
    <t>4 mediciones</t>
  </si>
  <si>
    <t>5 mediciones</t>
  </si>
  <si>
    <t>MFER</t>
  </si>
  <si>
    <t>1,5N</t>
  </si>
  <si>
    <t>22 58</t>
  </si>
  <si>
    <t>SICILIA - ZONA PALERMO</t>
  </si>
  <si>
    <t>20 48</t>
  </si>
  <si>
    <t>20 45</t>
  </si>
  <si>
    <t>SICILIA - ZONA AGRIGENTO</t>
  </si>
  <si>
    <t>1,7 N</t>
  </si>
  <si>
    <t>20 49</t>
  </si>
  <si>
    <t>SICILIA - ZONA SIRACUSA</t>
  </si>
  <si>
    <t>SICILIA - ZONA ETNA</t>
  </si>
  <si>
    <t>21 37</t>
  </si>
  <si>
    <t>1 N CL</t>
  </si>
  <si>
    <t>21 34</t>
  </si>
  <si>
    <t>20 39</t>
  </si>
  <si>
    <t>LLUMS</t>
  </si>
  <si>
    <t>MOTILLA DEL PALANCAR</t>
  </si>
  <si>
    <t>22 10</t>
  </si>
  <si>
    <t>18 31</t>
  </si>
  <si>
    <t>19 47</t>
  </si>
  <si>
    <t>18 41</t>
  </si>
  <si>
    <t>18 40</t>
  </si>
  <si>
    <t xml:space="preserve">Observador : </t>
  </si>
  <si>
    <t>XAVIER BROS</t>
  </si>
  <si>
    <t>(6)</t>
  </si>
  <si>
    <t>(7)</t>
  </si>
  <si>
    <t>casilla que se</t>
  </si>
  <si>
    <t>HORA T.U.</t>
  </si>
  <si>
    <t>autocompleta</t>
  </si>
  <si>
    <t>dd-mm-aaaa</t>
  </si>
  <si>
    <t>hh:mm</t>
  </si>
  <si>
    <t>DIA JULIANO</t>
  </si>
  <si>
    <t xml:space="preserve">NOTA EXPLICATIVA: COMO REGISTRAR LAS MEDICIONES </t>
  </si>
  <si>
    <t>(1): FECHA: Indicar la fecha en la que se ha realizado la observación, teniendo en cuenta la Hora en Tiempo Universal. Debe indicarse con el formato siguiente: las dos cifras del día - dos cifras del mes - cuatro cifras del año.</t>
  </si>
  <si>
    <t>De esta forma aparecerá automaticamente la fecha juliana.</t>
  </si>
  <si>
    <t xml:space="preserve">(2): HORA T.U.: Indicar la hora y el minuto en que se ha realizado la comparación, con precisión de minuto, en Tiempo Universal. Usar este formato: dos cifras de la hora en TU :("dos puntos") dos cifras del minuto. </t>
  </si>
  <si>
    <t>De esta forma aparecerá automaticamente la fecha juliana con la fracción correspondiente.</t>
  </si>
  <si>
    <t xml:space="preserve">(3): INSTRUMENTO: Indicar "SV" si la comparación se ha realizado a simple vista "P 10X50" si ha sido con unos prismáticos (en este caso serían de 10 aumentos y de 50mm de abertura). </t>
  </si>
  <si>
    <t xml:space="preserve">(4): COMPARACION: siguiendo el método de Argelander, en el primer recuadro se indica la magnitud de la estrella de comparación que se observa más brillante que la variable (A). En el segundo recuadro </t>
  </si>
  <si>
    <t>IMPORTANTE: Procurar que las dos estrellas de comparación tengan una magnitud que difiera en menos de 1,5 magnitudes. Lo óptimo es una diferencia inferior a 1,0 magnitudes.</t>
  </si>
  <si>
    <t>Diremos que existe una diferencia de 4 grados cuando hay una notable diferencia de brillo entre las dos estrellas.</t>
  </si>
  <si>
    <t>GRADO 5</t>
  </si>
  <si>
    <t>(5): MAG. ESTIMADA: Indique la magnitud estimada de acuerdo con la formula siguiente, basada en la comparación anterior:</t>
  </si>
  <si>
    <t xml:space="preserve">(6): CM: Es la calidad que otorgamos a la medición, de acuerdo con el baremo siguiente: "1": comparación muy precisa, sin ninguna duda; "2": comparación mediana, regular; "3": comparación dudosa; "?": comparación muy dudosa. </t>
  </si>
  <si>
    <t>CORRESPONDENCIA AAVSO: SI SE INDICA "?" CODIFICAR "UNCERTAIN"</t>
  </si>
  <si>
    <t>(7): CIELO: indicar el estado del cielo: "N": nubes, "CL": claro de luna, "H": medición efectuada a baja altura sobre el horizonte, "1" Mala transparencia, "2" Transparencia mediana, "3" Buena transparencia</t>
  </si>
  <si>
    <t>CORRESPONDENCIA AAVSO: SI SE INDICA "N" CODIFICAR "U"; SI SE INDICA "CL" CODIFICAR "M"; SI SE INDICA "H" CODIFICAR "L"</t>
  </si>
  <si>
    <t>Estrella:  U DEL   2006</t>
  </si>
  <si>
    <t>P 11X50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</si>
</sst>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0.0"/>
    <numFmt numFmtId="176" formatCode="dd\-mm\-yy"/>
    <numFmt numFmtId="177" formatCode="d\-m\-yy"/>
    <numFmt numFmtId="178" formatCode="0.0000"/>
    <numFmt numFmtId="179" formatCode="0.000"/>
  </numFmts>
  <fonts count="40">
    <font>
      <sz val="10"/>
      <name val="Arial"/>
      <family val="0"/>
    </font>
    <font>
      <b/>
      <i/>
      <sz val="14"/>
      <name val="MS Sans Serif"/>
      <family val="0"/>
    </font>
    <font>
      <b/>
      <sz val="24"/>
      <name val="MS Sans Serif"/>
      <family val="0"/>
    </font>
    <font>
      <b/>
      <sz val="12"/>
      <name val="MS Sans Serif"/>
      <family val="0"/>
    </font>
    <font>
      <b/>
      <sz val="10"/>
      <name val="MS Sans Serif"/>
      <family val="0"/>
    </font>
    <font>
      <b/>
      <sz val="7"/>
      <name val="MS Sans Serif"/>
      <family val="0"/>
    </font>
    <font>
      <sz val="10"/>
      <name val="MS Sans Serif"/>
      <family val="0"/>
    </font>
    <font>
      <b/>
      <sz val="8"/>
      <name val="MS Sans Serif"/>
      <family val="0"/>
    </font>
    <font>
      <b/>
      <i/>
      <sz val="10"/>
      <color indexed="10"/>
      <name val="MS Sans Serif"/>
      <family val="2"/>
    </font>
    <font>
      <b/>
      <i/>
      <sz val="10"/>
      <name val="MS Sans Serif"/>
      <family val="0"/>
    </font>
    <font>
      <sz val="8"/>
      <name val="MS Sans Serif"/>
      <family val="0"/>
    </font>
    <font>
      <sz val="10"/>
      <color indexed="61"/>
      <name val="Arial"/>
      <family val="0"/>
    </font>
    <font>
      <u val="single"/>
      <sz val="10"/>
      <color indexed="12"/>
      <name val="Arial"/>
      <family val="0"/>
    </font>
    <font>
      <u val="single"/>
      <sz val="10"/>
      <color indexed="36"/>
      <name val="Arial"/>
      <family val="0"/>
    </font>
    <font>
      <b/>
      <sz val="10"/>
      <name val="Arial"/>
      <family val="0"/>
    </font>
    <font>
      <sz val="8"/>
      <name val="Tahoma"/>
      <family val="2"/>
    </font>
    <font>
      <b/>
      <sz val="12"/>
      <name val="Arial"/>
      <family val="2"/>
    </font>
    <font>
      <b/>
      <sz val="13.75"/>
      <name val="Arial"/>
      <family val="2"/>
    </font>
    <font>
      <sz val="12"/>
      <name val="Arial"/>
      <family val="0"/>
    </font>
    <font>
      <sz val="11.5"/>
      <name val="Arial"/>
      <family val="0"/>
    </font>
    <font>
      <b/>
      <sz val="15.5"/>
      <name val="Arial"/>
      <family val="2"/>
    </font>
    <font>
      <b/>
      <sz val="9.5"/>
      <name val="Arial"/>
      <family val="2"/>
    </font>
    <font>
      <b/>
      <sz val="8.25"/>
      <name val="Arial"/>
      <family val="2"/>
    </font>
    <font>
      <b/>
      <sz val="10.75"/>
      <name val="Arial"/>
      <family val="0"/>
    </font>
    <font>
      <sz val="10.75"/>
      <name val="Arial"/>
      <family val="0"/>
    </font>
    <font>
      <b/>
      <i/>
      <sz val="10"/>
      <color indexed="61"/>
      <name val="MS Sans Serif"/>
      <family val="2"/>
    </font>
    <font>
      <b/>
      <sz val="10"/>
      <color indexed="8"/>
      <name val="MS Sans Serif"/>
      <family val="2"/>
    </font>
    <font>
      <b/>
      <sz val="15"/>
      <name val="Arial"/>
      <family val="0"/>
    </font>
    <font>
      <sz val="14.25"/>
      <name val="Arial"/>
      <family val="0"/>
    </font>
    <font>
      <b/>
      <sz val="14.75"/>
      <name val="Arial"/>
      <family val="0"/>
    </font>
    <font>
      <b/>
      <sz val="11.5"/>
      <name val="Arial"/>
      <family val="2"/>
    </font>
    <font>
      <b/>
      <sz val="14"/>
      <name val="Arial"/>
      <family val="2"/>
    </font>
    <font>
      <b/>
      <sz val="11.75"/>
      <name val="Arial"/>
      <family val="2"/>
    </font>
    <font>
      <sz val="10.5"/>
      <name val="Arial"/>
      <family val="0"/>
    </font>
    <font>
      <b/>
      <sz val="10.5"/>
      <name val="Arial"/>
      <family val="0"/>
    </font>
    <font>
      <b/>
      <sz val="9.25"/>
      <name val="Arial"/>
      <family val="2"/>
    </font>
    <font>
      <sz val="9.75"/>
      <name val="Arial"/>
      <family val="2"/>
    </font>
    <font>
      <sz val="11.75"/>
      <name val="Arial"/>
      <family val="0"/>
    </font>
    <font>
      <sz val="8"/>
      <name val="Arial"/>
      <family val="2"/>
    </font>
    <font>
      <b/>
      <sz val="10"/>
      <color indexed="10"/>
      <name val="MS Sans Serif"/>
      <family val="2"/>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26">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color indexed="63"/>
      </top>
      <bottom style="thin"/>
    </border>
    <border>
      <left>
        <color indexed="63"/>
      </left>
      <right style="thin"/>
      <top>
        <color indexed="63"/>
      </top>
      <bottom style="thin"/>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ck"/>
      <top style="thick"/>
      <bottom style="thick"/>
    </border>
    <border>
      <left style="thick"/>
      <right style="thin"/>
      <top style="thick"/>
      <bottom style="thin"/>
    </border>
    <border>
      <left>
        <color indexed="63"/>
      </left>
      <right style="thin"/>
      <top style="thick"/>
      <bottom style="thin"/>
    </border>
    <border>
      <left>
        <color indexed="63"/>
      </left>
      <right style="thick"/>
      <top style="thick"/>
      <bottom style="thin"/>
    </border>
    <border>
      <left style="thin"/>
      <right style="thick"/>
      <top style="thin"/>
      <bottom style="thin"/>
    </border>
    <border>
      <left style="thick"/>
      <right style="thin"/>
      <top>
        <color indexed="63"/>
      </top>
      <bottom style="thin"/>
    </border>
    <border>
      <left>
        <color indexed="63"/>
      </left>
      <right style="thick"/>
      <top>
        <color indexed="63"/>
      </top>
      <bottom style="thin"/>
    </border>
    <border>
      <left style="thick"/>
      <right style="thick"/>
      <top>
        <color indexed="63"/>
      </top>
      <bottom style="thin"/>
    </border>
    <border>
      <left>
        <color indexed="63"/>
      </left>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quotePrefix="1">
      <alignment horizontal="left"/>
    </xf>
    <xf numFmtId="2" fontId="0" fillId="0" borderId="0" xfId="0" applyNumberFormat="1" applyAlignment="1">
      <alignment/>
    </xf>
    <xf numFmtId="0" fontId="2" fillId="0" borderId="0" xfId="0" applyFont="1" applyAlignment="1" quotePrefix="1">
      <alignment horizontal="left"/>
    </xf>
    <xf numFmtId="0" fontId="3" fillId="0" borderId="0" xfId="0" applyFont="1" applyAlignment="1" quotePrefix="1">
      <alignment horizontal="left"/>
    </xf>
    <xf numFmtId="0" fontId="0" fillId="0" borderId="0" xfId="0" applyAlignment="1">
      <alignment horizontal="center"/>
    </xf>
    <xf numFmtId="2" fontId="4" fillId="0" borderId="0" xfId="0" applyNumberFormat="1" applyFont="1" applyAlignment="1">
      <alignment/>
    </xf>
    <xf numFmtId="0" fontId="5" fillId="0" borderId="0" xfId="0" applyFont="1" applyAlignment="1" quotePrefix="1">
      <alignment horizontal="left"/>
    </xf>
    <xf numFmtId="0" fontId="0" fillId="0" borderId="1" xfId="0" applyBorder="1" applyAlignment="1" quotePrefix="1">
      <alignment horizontal="center"/>
    </xf>
    <xf numFmtId="0" fontId="0" fillId="0" borderId="2" xfId="0" applyBorder="1" applyAlignment="1" quotePrefix="1">
      <alignment horizontal="center"/>
    </xf>
    <xf numFmtId="2" fontId="0" fillId="0" borderId="2" xfId="0" applyNumberFormat="1" applyBorder="1" applyAlignment="1" quotePrefix="1">
      <alignment horizontal="centerContinuous"/>
    </xf>
    <xf numFmtId="0" fontId="0" fillId="0" borderId="2" xfId="0" applyBorder="1" applyAlignment="1">
      <alignment horizontal="centerContinuous"/>
    </xf>
    <xf numFmtId="2" fontId="0" fillId="0" borderId="2" xfId="0" applyNumberFormat="1" applyBorder="1" applyAlignment="1">
      <alignment horizontal="centerContinuous"/>
    </xf>
    <xf numFmtId="2" fontId="0" fillId="0" borderId="3" xfId="0" applyNumberFormat="1" applyBorder="1" applyAlignment="1" quotePrefix="1">
      <alignment horizontal="center"/>
    </xf>
    <xf numFmtId="2" fontId="6" fillId="0" borderId="1" xfId="0" applyNumberFormat="1" applyFont="1" applyBorder="1" applyAlignment="1" quotePrefix="1">
      <alignment horizontal="center"/>
    </xf>
    <xf numFmtId="2" fontId="7" fillId="0" borderId="0" xfId="0" applyNumberFormat="1" applyFont="1" applyAlignment="1">
      <alignment horizontal="center"/>
    </xf>
    <xf numFmtId="0" fontId="7" fillId="0" borderId="4" xfId="0" applyFont="1" applyBorder="1" applyAlignment="1">
      <alignment horizontal="center"/>
    </xf>
    <xf numFmtId="0" fontId="7" fillId="0" borderId="0" xfId="0" applyFont="1" applyAlignment="1">
      <alignment horizontal="center"/>
    </xf>
    <xf numFmtId="0" fontId="7" fillId="0" borderId="5" xfId="0" applyFont="1" applyBorder="1" applyAlignment="1">
      <alignment horizontal="center"/>
    </xf>
    <xf numFmtId="0" fontId="7" fillId="0" borderId="0" xfId="0" applyFont="1" applyAlignment="1">
      <alignment/>
    </xf>
    <xf numFmtId="2" fontId="7" fillId="0" borderId="6" xfId="0" applyNumberFormat="1" applyFont="1" applyBorder="1" applyAlignment="1">
      <alignment horizontal="centerContinuous"/>
    </xf>
    <xf numFmtId="0" fontId="7" fillId="0" borderId="7" xfId="0" applyFont="1" applyBorder="1" applyAlignment="1">
      <alignment horizontal="centerContinuous"/>
    </xf>
    <xf numFmtId="2" fontId="7" fillId="0" borderId="8" xfId="0" applyNumberFormat="1" applyFont="1" applyBorder="1" applyAlignment="1">
      <alignment horizontal="centerContinuous"/>
    </xf>
    <xf numFmtId="2" fontId="7" fillId="0" borderId="0" xfId="0" applyNumberFormat="1" applyFont="1" applyAlignment="1">
      <alignment/>
    </xf>
    <xf numFmtId="0" fontId="7" fillId="0" borderId="9" xfId="0" applyFont="1" applyBorder="1" applyAlignment="1">
      <alignment horizontal="center"/>
    </xf>
    <xf numFmtId="0" fontId="7" fillId="0" borderId="2" xfId="0" applyFont="1" applyBorder="1" applyAlignment="1" quotePrefix="1">
      <alignment horizontal="center"/>
    </xf>
    <xf numFmtId="0" fontId="7" fillId="0" borderId="2" xfId="0" applyFont="1" applyBorder="1" applyAlignment="1">
      <alignment horizontal="center"/>
    </xf>
    <xf numFmtId="0" fontId="7" fillId="0" borderId="10" xfId="0" applyFont="1" applyBorder="1" applyAlignment="1">
      <alignment horizontal="center"/>
    </xf>
    <xf numFmtId="2" fontId="7" fillId="0" borderId="11" xfId="0" applyNumberFormat="1" applyFont="1" applyBorder="1" applyAlignment="1" quotePrefix="1">
      <alignment horizontal="center"/>
    </xf>
    <xf numFmtId="0" fontId="7" fillId="0" borderId="12" xfId="0" applyFont="1" applyBorder="1" applyAlignment="1">
      <alignment horizontal="center"/>
    </xf>
    <xf numFmtId="2" fontId="7" fillId="0" borderId="13" xfId="0" applyNumberFormat="1" applyFont="1" applyBorder="1" applyAlignment="1">
      <alignment horizontal="center"/>
    </xf>
    <xf numFmtId="2" fontId="7" fillId="0" borderId="14" xfId="0" applyNumberFormat="1" applyFont="1" applyBorder="1" applyAlignment="1">
      <alignment horizontal="center"/>
    </xf>
    <xf numFmtId="2" fontId="7" fillId="0" borderId="3" xfId="0" applyNumberFormat="1" applyFont="1" applyBorder="1" applyAlignment="1">
      <alignment horizontal="center"/>
    </xf>
    <xf numFmtId="0" fontId="0" fillId="0" borderId="3" xfId="0" applyBorder="1" applyAlignment="1">
      <alignment/>
    </xf>
    <xf numFmtId="0" fontId="0" fillId="0" borderId="2" xfId="0" applyBorder="1" applyAlignment="1">
      <alignment/>
    </xf>
    <xf numFmtId="2" fontId="0" fillId="0" borderId="15" xfId="0" applyNumberFormat="1" applyBorder="1" applyAlignment="1">
      <alignment/>
    </xf>
    <xf numFmtId="0" fontId="0" fillId="0" borderId="16" xfId="0" applyBorder="1" applyAlignment="1">
      <alignment/>
    </xf>
    <xf numFmtId="2" fontId="0" fillId="0" borderId="17" xfId="0" applyNumberFormat="1" applyBorder="1" applyAlignment="1">
      <alignment/>
    </xf>
    <xf numFmtId="2" fontId="0" fillId="0" borderId="18" xfId="0" applyNumberFormat="1" applyBorder="1" applyAlignment="1">
      <alignment/>
    </xf>
    <xf numFmtId="2" fontId="4" fillId="0" borderId="3" xfId="0" applyNumberFormat="1" applyFont="1" applyBorder="1" applyAlignment="1">
      <alignment/>
    </xf>
    <xf numFmtId="0" fontId="0" fillId="0" borderId="2" xfId="0" applyBorder="1" applyAlignment="1">
      <alignment horizontal="center"/>
    </xf>
    <xf numFmtId="0" fontId="0" fillId="0" borderId="10" xfId="0" applyBorder="1" applyAlignment="1">
      <alignment/>
    </xf>
    <xf numFmtId="14" fontId="0" fillId="0" borderId="10" xfId="0" applyNumberFormat="1" applyBorder="1" applyAlignment="1">
      <alignment/>
    </xf>
    <xf numFmtId="17" fontId="0" fillId="0" borderId="10" xfId="0" applyNumberFormat="1" applyBorder="1" applyAlignment="1" quotePrefix="1">
      <alignment/>
    </xf>
    <xf numFmtId="0" fontId="0" fillId="0" borderId="10" xfId="0" applyBorder="1" applyAlignment="1" quotePrefix="1">
      <alignment/>
    </xf>
    <xf numFmtId="2" fontId="0" fillId="0" borderId="19" xfId="0" applyNumberFormat="1" applyBorder="1" applyAlignment="1">
      <alignment/>
    </xf>
    <xf numFmtId="2" fontId="0" fillId="0" borderId="20" xfId="0" applyNumberFormat="1" applyBorder="1" applyAlignment="1">
      <alignment/>
    </xf>
    <xf numFmtId="2" fontId="0" fillId="0" borderId="21" xfId="0" applyNumberFormat="1" applyBorder="1" applyAlignment="1">
      <alignment/>
    </xf>
    <xf numFmtId="2" fontId="8" fillId="0" borderId="9" xfId="0" applyNumberFormat="1" applyFont="1" applyBorder="1" applyAlignment="1">
      <alignment/>
    </xf>
    <xf numFmtId="0" fontId="0" fillId="0" borderId="10" xfId="0" applyBorder="1" applyAlignment="1">
      <alignment horizontal="center"/>
    </xf>
    <xf numFmtId="2" fontId="9" fillId="0" borderId="9" xfId="0" applyNumberFormat="1" applyFont="1" applyBorder="1" applyAlignment="1">
      <alignment/>
    </xf>
    <xf numFmtId="16" fontId="0" fillId="0" borderId="10" xfId="0" applyNumberFormat="1" applyBorder="1" applyAlignment="1">
      <alignment/>
    </xf>
    <xf numFmtId="0" fontId="0" fillId="0" borderId="0" xfId="0" applyBorder="1" applyAlignment="1">
      <alignment/>
    </xf>
    <xf numFmtId="14" fontId="0" fillId="0" borderId="22" xfId="0" applyNumberFormat="1" applyBorder="1" applyAlignment="1">
      <alignment/>
    </xf>
    <xf numFmtId="16" fontId="0" fillId="0" borderId="22" xfId="0" applyNumberFormat="1" applyBorder="1" applyAlignment="1">
      <alignment/>
    </xf>
    <xf numFmtId="0" fontId="0" fillId="0" borderId="22" xfId="0" applyBorder="1" applyAlignment="1" quotePrefix="1">
      <alignment/>
    </xf>
    <xf numFmtId="0" fontId="0" fillId="0" borderId="22" xfId="0" applyBorder="1" applyAlignment="1">
      <alignment/>
    </xf>
    <xf numFmtId="2" fontId="0" fillId="0" borderId="22" xfId="0" applyNumberFormat="1" applyBorder="1" applyAlignment="1">
      <alignment/>
    </xf>
    <xf numFmtId="0" fontId="7" fillId="0" borderId="22" xfId="0" applyFont="1" applyBorder="1" applyAlignment="1">
      <alignment horizontal="center"/>
    </xf>
    <xf numFmtId="2" fontId="9" fillId="0" borderId="22" xfId="0" applyNumberFormat="1" applyFont="1" applyBorder="1" applyAlignment="1">
      <alignment/>
    </xf>
    <xf numFmtId="0" fontId="0" fillId="0" borderId="22" xfId="0" applyBorder="1" applyAlignment="1">
      <alignment horizontal="center"/>
    </xf>
    <xf numFmtId="0" fontId="4" fillId="0" borderId="0" xfId="0" applyFont="1" applyAlignment="1" quotePrefix="1">
      <alignment horizontal="left"/>
    </xf>
    <xf numFmtId="14" fontId="0" fillId="0" borderId="0" xfId="0" applyNumberFormat="1" applyBorder="1" applyAlignment="1">
      <alignment/>
    </xf>
    <xf numFmtId="2" fontId="0" fillId="0" borderId="0" xfId="0" applyNumberFormat="1" applyBorder="1" applyAlignment="1">
      <alignment/>
    </xf>
    <xf numFmtId="0" fontId="7" fillId="0" borderId="0" xfId="0" applyFont="1" applyBorder="1" applyAlignment="1">
      <alignment horizontal="center"/>
    </xf>
    <xf numFmtId="2" fontId="4" fillId="0" borderId="0" xfId="0" applyNumberFormat="1" applyFont="1" applyBorder="1" applyAlignment="1">
      <alignment/>
    </xf>
    <xf numFmtId="0" fontId="0" fillId="0" borderId="0" xfId="0" applyBorder="1" applyAlignment="1" quotePrefix="1">
      <alignment horizontal="center"/>
    </xf>
    <xf numFmtId="0" fontId="10" fillId="0" borderId="0" xfId="0" applyFont="1" applyAlignment="1">
      <alignment/>
    </xf>
    <xf numFmtId="0" fontId="7" fillId="0" borderId="0" xfId="0" applyFont="1" applyAlignment="1" quotePrefix="1">
      <alignment horizontal="left"/>
    </xf>
    <xf numFmtId="2" fontId="10" fillId="0" borderId="0" xfId="0" applyNumberFormat="1" applyFont="1" applyAlignment="1">
      <alignment/>
    </xf>
    <xf numFmtId="17" fontId="0" fillId="0" borderId="10" xfId="0" applyNumberFormat="1" applyBorder="1" applyAlignment="1">
      <alignment/>
    </xf>
    <xf numFmtId="2" fontId="0" fillId="0" borderId="10" xfId="0" applyNumberFormat="1" applyBorder="1" applyAlignment="1">
      <alignment/>
    </xf>
    <xf numFmtId="0" fontId="11" fillId="0" borderId="3" xfId="0" applyFont="1" applyBorder="1" applyAlignment="1">
      <alignment/>
    </xf>
    <xf numFmtId="0" fontId="11" fillId="0" borderId="10" xfId="0" applyFont="1" applyBorder="1" applyAlignment="1">
      <alignment/>
    </xf>
    <xf numFmtId="14" fontId="11" fillId="0" borderId="10" xfId="0" applyNumberFormat="1" applyFont="1" applyBorder="1" applyAlignment="1">
      <alignment/>
    </xf>
    <xf numFmtId="17" fontId="11" fillId="0" borderId="10" xfId="0" applyNumberFormat="1" applyFont="1" applyBorder="1" applyAlignment="1">
      <alignment/>
    </xf>
    <xf numFmtId="2" fontId="11" fillId="0" borderId="19" xfId="0" applyNumberFormat="1" applyFont="1" applyBorder="1" applyAlignment="1">
      <alignment/>
    </xf>
    <xf numFmtId="0" fontId="11" fillId="0" borderId="10" xfId="0" applyFont="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14" fontId="0" fillId="0" borderId="0" xfId="0" applyNumberFormat="1" applyFont="1" applyBorder="1" applyAlignment="1">
      <alignment/>
    </xf>
    <xf numFmtId="0" fontId="14" fillId="0" borderId="0" xfId="0" applyFont="1" applyAlignment="1">
      <alignment/>
    </xf>
    <xf numFmtId="2" fontId="14" fillId="0" borderId="0" xfId="0" applyNumberFormat="1" applyFont="1" applyAlignment="1">
      <alignment/>
    </xf>
    <xf numFmtId="2" fontId="25" fillId="0" borderId="9" xfId="0" applyNumberFormat="1" applyFont="1" applyBorder="1" applyAlignment="1">
      <alignment/>
    </xf>
    <xf numFmtId="0" fontId="0" fillId="0" borderId="10" xfId="0" applyFont="1" applyBorder="1" applyAlignment="1">
      <alignment/>
    </xf>
    <xf numFmtId="2" fontId="0" fillId="0" borderId="19" xfId="0" applyNumberFormat="1" applyFont="1" applyBorder="1" applyAlignment="1">
      <alignment/>
    </xf>
    <xf numFmtId="0" fontId="0" fillId="0" borderId="10" xfId="0" applyFont="1" applyBorder="1" applyAlignment="1">
      <alignment/>
    </xf>
    <xf numFmtId="2" fontId="0" fillId="0" borderId="20" xfId="0" applyNumberFormat="1" applyFont="1" applyBorder="1" applyAlignment="1">
      <alignment/>
    </xf>
    <xf numFmtId="2" fontId="0" fillId="0" borderId="21" xfId="0" applyNumberFormat="1"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0" xfId="0" applyFont="1" applyAlignment="1">
      <alignment/>
    </xf>
    <xf numFmtId="2" fontId="9" fillId="0" borderId="9" xfId="0" applyNumberFormat="1" applyFont="1" applyBorder="1" applyAlignment="1">
      <alignment/>
    </xf>
    <xf numFmtId="2" fontId="4" fillId="0" borderId="9" xfId="0" applyNumberFormat="1" applyFont="1" applyBorder="1" applyAlignment="1">
      <alignment/>
    </xf>
    <xf numFmtId="2" fontId="26" fillId="0" borderId="9" xfId="0" applyNumberFormat="1" applyFont="1" applyBorder="1" applyAlignment="1">
      <alignment/>
    </xf>
    <xf numFmtId="2" fontId="0" fillId="0" borderId="0" xfId="0" applyNumberFormat="1" applyAlignment="1">
      <alignment horizontal="center"/>
    </xf>
    <xf numFmtId="14" fontId="0" fillId="0" borderId="0" xfId="0" applyNumberFormat="1" applyAlignment="1">
      <alignment/>
    </xf>
    <xf numFmtId="14" fontId="0" fillId="0" borderId="0" xfId="0" applyNumberFormat="1" applyFont="1" applyAlignment="1">
      <alignment/>
    </xf>
    <xf numFmtId="1" fontId="0" fillId="0" borderId="0" xfId="0" applyNumberFormat="1" applyAlignment="1">
      <alignment/>
    </xf>
    <xf numFmtId="16" fontId="0" fillId="0" borderId="0" xfId="0" applyNumberFormat="1" applyAlignment="1" quotePrefix="1">
      <alignment/>
    </xf>
    <xf numFmtId="177" fontId="0" fillId="0" borderId="0" xfId="0" applyNumberFormat="1" applyAlignment="1">
      <alignment/>
    </xf>
    <xf numFmtId="177" fontId="0" fillId="0" borderId="0" xfId="0" applyNumberFormat="1" applyBorder="1" applyAlignment="1">
      <alignment/>
    </xf>
    <xf numFmtId="0" fontId="1" fillId="2" borderId="0" xfId="0" applyFont="1" applyFill="1" applyAlignment="1" quotePrefix="1">
      <alignment horizontal="left"/>
    </xf>
    <xf numFmtId="0" fontId="0" fillId="2" borderId="0" xfId="0" applyFill="1" applyAlignment="1">
      <alignment/>
    </xf>
    <xf numFmtId="176" fontId="0" fillId="2" borderId="0" xfId="0" applyNumberFormat="1" applyFill="1" applyAlignment="1">
      <alignment/>
    </xf>
    <xf numFmtId="20" fontId="0" fillId="2" borderId="0" xfId="0" applyNumberFormat="1" applyFill="1" applyAlignment="1">
      <alignment/>
    </xf>
    <xf numFmtId="2" fontId="0" fillId="2" borderId="0" xfId="0" applyNumberFormat="1" applyFill="1" applyAlignment="1">
      <alignment/>
    </xf>
    <xf numFmtId="0" fontId="6" fillId="2" borderId="0" xfId="0" applyFont="1" applyFill="1" applyAlignment="1">
      <alignment/>
    </xf>
    <xf numFmtId="0" fontId="2" fillId="2" borderId="0" xfId="0" applyFont="1" applyFill="1" applyAlignment="1" quotePrefix="1">
      <alignment horizontal="left"/>
    </xf>
    <xf numFmtId="0" fontId="3" fillId="2" borderId="23" xfId="0" applyFont="1" applyFill="1" applyBorder="1" applyAlignment="1" quotePrefix="1">
      <alignment horizontal="left"/>
    </xf>
    <xf numFmtId="0" fontId="0" fillId="2" borderId="24" xfId="0" applyFill="1" applyBorder="1" applyAlignment="1">
      <alignment/>
    </xf>
    <xf numFmtId="176" fontId="0" fillId="2" borderId="24" xfId="0" applyNumberFormat="1" applyFill="1" applyBorder="1" applyAlignment="1">
      <alignment/>
    </xf>
    <xf numFmtId="20" fontId="0" fillId="2" borderId="25" xfId="0" applyNumberFormat="1" applyFill="1" applyBorder="1" applyAlignment="1">
      <alignment/>
    </xf>
    <xf numFmtId="0" fontId="0" fillId="2" borderId="0" xfId="0" applyFill="1" applyBorder="1" applyAlignment="1">
      <alignment/>
    </xf>
    <xf numFmtId="0" fontId="3" fillId="2" borderId="23" xfId="0" applyFont="1" applyFill="1" applyBorder="1" applyAlignment="1">
      <alignment horizontal="left"/>
    </xf>
    <xf numFmtId="20" fontId="0" fillId="2" borderId="24" xfId="0" applyNumberFormat="1" applyFill="1" applyBorder="1" applyAlignment="1">
      <alignment/>
    </xf>
    <xf numFmtId="0" fontId="0" fillId="2" borderId="25" xfId="0" applyFill="1" applyBorder="1" applyAlignment="1">
      <alignment/>
    </xf>
    <xf numFmtId="2" fontId="4" fillId="2" borderId="0" xfId="0" applyNumberFormat="1" applyFont="1" applyFill="1" applyAlignment="1">
      <alignment/>
    </xf>
    <xf numFmtId="0" fontId="0" fillId="2" borderId="0" xfId="0" applyFill="1" applyAlignment="1">
      <alignment horizontal="center"/>
    </xf>
    <xf numFmtId="0" fontId="3" fillId="2" borderId="0" xfId="0" applyFont="1" applyFill="1" applyBorder="1" applyAlignment="1" quotePrefix="1">
      <alignment horizontal="left"/>
    </xf>
    <xf numFmtId="176" fontId="0" fillId="2" borderId="0" xfId="0" applyNumberFormat="1" applyFill="1" applyBorder="1" applyAlignment="1">
      <alignment/>
    </xf>
    <xf numFmtId="20" fontId="0" fillId="2" borderId="0" xfId="0" applyNumberFormat="1" applyFill="1" applyBorder="1" applyAlignment="1">
      <alignment/>
    </xf>
    <xf numFmtId="0" fontId="4" fillId="2" borderId="0" xfId="0" applyFont="1" applyFill="1" applyAlignment="1" quotePrefix="1">
      <alignment horizontal="left"/>
    </xf>
    <xf numFmtId="176" fontId="0" fillId="2" borderId="3" xfId="0" applyNumberFormat="1" applyFill="1" applyBorder="1" applyAlignment="1" quotePrefix="1">
      <alignment horizontal="center"/>
    </xf>
    <xf numFmtId="20" fontId="0" fillId="2" borderId="2" xfId="0" applyNumberFormat="1" applyFill="1" applyBorder="1" applyAlignment="1" quotePrefix="1">
      <alignment horizontal="center"/>
    </xf>
    <xf numFmtId="0" fontId="0" fillId="2" borderId="1" xfId="0" applyFill="1" applyBorder="1" applyAlignment="1" quotePrefix="1">
      <alignment horizontal="center"/>
    </xf>
    <xf numFmtId="0" fontId="0" fillId="2" borderId="2" xfId="0" applyFill="1" applyBorder="1" applyAlignment="1" quotePrefix="1">
      <alignment horizontal="center"/>
    </xf>
    <xf numFmtId="2" fontId="0" fillId="2" borderId="2" xfId="0" applyNumberFormat="1" applyFill="1" applyBorder="1" applyAlignment="1" quotePrefix="1">
      <alignment horizontal="centerContinuous"/>
    </xf>
    <xf numFmtId="0" fontId="0" fillId="2" borderId="2" xfId="0" applyFill="1" applyBorder="1" applyAlignment="1">
      <alignment horizontal="centerContinuous"/>
    </xf>
    <xf numFmtId="2" fontId="0" fillId="2" borderId="2" xfId="0" applyNumberFormat="1" applyFill="1" applyBorder="1" applyAlignment="1">
      <alignment horizontal="centerContinuous"/>
    </xf>
    <xf numFmtId="2" fontId="0" fillId="2" borderId="3" xfId="0" applyNumberFormat="1" applyFill="1" applyBorder="1" applyAlignment="1" quotePrefix="1">
      <alignment horizontal="center"/>
    </xf>
    <xf numFmtId="0" fontId="6" fillId="2" borderId="2" xfId="0" applyFont="1" applyFill="1" applyBorder="1" applyAlignment="1" quotePrefix="1">
      <alignment horizontal="center"/>
    </xf>
    <xf numFmtId="2" fontId="6" fillId="2" borderId="1" xfId="0" applyNumberFormat="1" applyFont="1" applyFill="1" applyBorder="1" applyAlignment="1" quotePrefix="1">
      <alignment horizontal="center"/>
    </xf>
    <xf numFmtId="0" fontId="7" fillId="2" borderId="0" xfId="0" applyFont="1" applyFill="1" applyAlignment="1" quotePrefix="1">
      <alignment horizontal="left"/>
    </xf>
    <xf numFmtId="176" fontId="0" fillId="2" borderId="0" xfId="0" applyNumberFormat="1" applyFill="1" applyAlignment="1">
      <alignment horizontal="center"/>
    </xf>
    <xf numFmtId="20" fontId="0" fillId="2" borderId="0" xfId="0" applyNumberFormat="1" applyFill="1" applyBorder="1" applyAlignment="1" quotePrefix="1">
      <alignment horizontal="center"/>
    </xf>
    <xf numFmtId="0" fontId="0" fillId="2" borderId="0" xfId="0" applyFill="1" applyBorder="1" applyAlignment="1" quotePrefix="1">
      <alignment horizontal="center"/>
    </xf>
    <xf numFmtId="2" fontId="0" fillId="2" borderId="0" xfId="0" applyNumberFormat="1" applyFill="1" applyBorder="1" applyAlignment="1" quotePrefix="1">
      <alignment horizontal="centerContinuous"/>
    </xf>
    <xf numFmtId="0" fontId="0" fillId="2" borderId="0" xfId="0" applyFill="1" applyBorder="1" applyAlignment="1">
      <alignment horizontal="centerContinuous"/>
    </xf>
    <xf numFmtId="2" fontId="0" fillId="2" borderId="0" xfId="0" applyNumberFormat="1" applyFill="1" applyBorder="1" applyAlignment="1">
      <alignment horizontal="centerContinuous"/>
    </xf>
    <xf numFmtId="2" fontId="0" fillId="2" borderId="0" xfId="0" applyNumberFormat="1" applyFill="1" applyBorder="1" applyAlignment="1" quotePrefix="1">
      <alignment horizontal="center"/>
    </xf>
    <xf numFmtId="0" fontId="6" fillId="2" borderId="0" xfId="0" applyFont="1" applyFill="1" applyBorder="1" applyAlignment="1" quotePrefix="1">
      <alignment horizontal="center"/>
    </xf>
    <xf numFmtId="2" fontId="6" fillId="2" borderId="0" xfId="0" applyNumberFormat="1" applyFont="1" applyFill="1" applyBorder="1" applyAlignment="1" quotePrefix="1">
      <alignment horizontal="center"/>
    </xf>
    <xf numFmtId="2" fontId="7" fillId="2" borderId="0" xfId="0" applyNumberFormat="1" applyFont="1" applyFill="1" applyAlignment="1">
      <alignment horizontal="center"/>
    </xf>
    <xf numFmtId="2" fontId="4" fillId="2" borderId="0" xfId="0" applyNumberFormat="1" applyFont="1" applyFill="1" applyAlignment="1">
      <alignment horizontal="center"/>
    </xf>
    <xf numFmtId="0" fontId="7" fillId="3" borderId="4" xfId="0" applyFont="1" applyFill="1" applyBorder="1" applyAlignment="1">
      <alignment horizontal="center"/>
    </xf>
    <xf numFmtId="0" fontId="7" fillId="0" borderId="0" xfId="0" applyFont="1" applyFill="1" applyAlignment="1">
      <alignment horizontal="center"/>
    </xf>
    <xf numFmtId="176" fontId="7" fillId="3" borderId="4" xfId="0" applyNumberFormat="1" applyFont="1" applyFill="1" applyBorder="1" applyAlignment="1">
      <alignment horizontal="center"/>
    </xf>
    <xf numFmtId="20" fontId="7" fillId="3" borderId="4" xfId="0" applyNumberFormat="1" applyFont="1" applyFill="1" applyBorder="1" applyAlignment="1">
      <alignment horizontal="center"/>
    </xf>
    <xf numFmtId="0" fontId="7" fillId="2" borderId="0" xfId="0" applyFont="1" applyFill="1" applyAlignment="1">
      <alignment/>
    </xf>
    <xf numFmtId="2" fontId="7" fillId="3" borderId="6" xfId="0" applyNumberFormat="1" applyFont="1" applyFill="1" applyBorder="1" applyAlignment="1">
      <alignment horizontal="centerContinuous"/>
    </xf>
    <xf numFmtId="0" fontId="7" fillId="3" borderId="7" xfId="0" applyFont="1" applyFill="1" applyBorder="1" applyAlignment="1">
      <alignment horizontal="centerContinuous"/>
    </xf>
    <xf numFmtId="2" fontId="7" fillId="3" borderId="8" xfId="0" applyNumberFormat="1" applyFont="1" applyFill="1" applyBorder="1" applyAlignment="1">
      <alignment horizontal="centerContinuous"/>
    </xf>
    <xf numFmtId="0" fontId="4" fillId="2" borderId="0" xfId="0" applyFont="1" applyFill="1" applyAlignment="1">
      <alignment/>
    </xf>
    <xf numFmtId="0" fontId="7" fillId="2" borderId="0" xfId="0" applyFont="1" applyFill="1" applyAlignment="1">
      <alignment horizontal="center"/>
    </xf>
    <xf numFmtId="0" fontId="7" fillId="3" borderId="9" xfId="0" applyFont="1" applyFill="1" applyBorder="1" applyAlignment="1">
      <alignment horizontal="center"/>
    </xf>
    <xf numFmtId="0" fontId="7" fillId="3" borderId="2" xfId="0" applyFont="1" applyFill="1" applyBorder="1" applyAlignment="1" quotePrefix="1">
      <alignment horizontal="center"/>
    </xf>
    <xf numFmtId="176" fontId="7" fillId="3" borderId="9" xfId="0" applyNumberFormat="1" applyFont="1" applyFill="1" applyBorder="1" applyAlignment="1">
      <alignment horizontal="center"/>
    </xf>
    <xf numFmtId="20" fontId="7" fillId="3" borderId="9" xfId="0" applyNumberFormat="1" applyFont="1" applyFill="1" applyBorder="1" applyAlignment="1">
      <alignment horizontal="center"/>
    </xf>
    <xf numFmtId="0" fontId="7" fillId="3" borderId="3" xfId="0" applyFont="1" applyFill="1" applyBorder="1" applyAlignment="1">
      <alignment horizontal="center"/>
    </xf>
    <xf numFmtId="2" fontId="7" fillId="3" borderId="11" xfId="0" applyNumberFormat="1" applyFont="1" applyFill="1" applyBorder="1" applyAlignment="1" quotePrefix="1">
      <alignment horizontal="center"/>
    </xf>
    <xf numFmtId="0" fontId="7" fillId="3" borderId="12" xfId="0" applyFont="1" applyFill="1" applyBorder="1" applyAlignment="1">
      <alignment horizontal="center"/>
    </xf>
    <xf numFmtId="2" fontId="7" fillId="3" borderId="13" xfId="0" applyNumberFormat="1" applyFont="1" applyFill="1" applyBorder="1" applyAlignment="1">
      <alignment horizontal="center"/>
    </xf>
    <xf numFmtId="2" fontId="7" fillId="3" borderId="14" xfId="0" applyNumberFormat="1" applyFont="1" applyFill="1" applyBorder="1" applyAlignment="1">
      <alignment horizontal="center"/>
    </xf>
    <xf numFmtId="0" fontId="4" fillId="3" borderId="2" xfId="0" applyFont="1" applyFill="1" applyBorder="1" applyAlignment="1">
      <alignment horizontal="center"/>
    </xf>
    <xf numFmtId="2" fontId="4" fillId="3" borderId="3" xfId="0" applyNumberFormat="1" applyFont="1" applyFill="1" applyBorder="1" applyAlignment="1">
      <alignment horizontal="center"/>
    </xf>
    <xf numFmtId="0" fontId="7" fillId="3" borderId="2" xfId="0" applyFont="1" applyFill="1" applyBorder="1" applyAlignment="1">
      <alignment horizontal="center"/>
    </xf>
    <xf numFmtId="0" fontId="6" fillId="2" borderId="9" xfId="0" applyFont="1" applyFill="1" applyBorder="1" applyAlignment="1">
      <alignment/>
    </xf>
    <xf numFmtId="0" fontId="6" fillId="2" borderId="10" xfId="0" applyFont="1" applyFill="1" applyBorder="1" applyAlignment="1" quotePrefix="1">
      <alignment/>
    </xf>
    <xf numFmtId="176" fontId="6" fillId="2" borderId="10" xfId="0" applyNumberFormat="1" applyFont="1" applyFill="1" applyBorder="1" applyAlignment="1">
      <alignment/>
    </xf>
    <xf numFmtId="20" fontId="6" fillId="2" borderId="10" xfId="0" applyNumberFormat="1" applyFont="1" applyFill="1" applyBorder="1" applyAlignment="1">
      <alignment/>
    </xf>
    <xf numFmtId="178" fontId="6" fillId="0" borderId="3" xfId="0" applyNumberFormat="1" applyFont="1" applyBorder="1" applyAlignment="1">
      <alignment/>
    </xf>
    <xf numFmtId="2" fontId="6" fillId="2" borderId="19" xfId="0" applyNumberFormat="1" applyFont="1" applyFill="1" applyBorder="1" applyAlignment="1" quotePrefix="1">
      <alignment/>
    </xf>
    <xf numFmtId="0" fontId="6" fillId="2" borderId="10" xfId="0" applyFont="1" applyFill="1" applyBorder="1" applyAlignment="1">
      <alignment/>
    </xf>
    <xf numFmtId="0" fontId="7" fillId="2" borderId="10" xfId="0" applyFont="1" applyFill="1" applyBorder="1" applyAlignment="1">
      <alignment horizontal="center"/>
    </xf>
    <xf numFmtId="2" fontId="6" fillId="2" borderId="20" xfId="0" applyNumberFormat="1" applyFont="1" applyFill="1" applyBorder="1" applyAlignment="1">
      <alignment/>
    </xf>
    <xf numFmtId="2" fontId="6" fillId="2" borderId="21" xfId="0" applyNumberFormat="1" applyFont="1" applyFill="1" applyBorder="1" applyAlignment="1">
      <alignment/>
    </xf>
    <xf numFmtId="2" fontId="6" fillId="2" borderId="9" xfId="0" applyNumberFormat="1" applyFont="1" applyFill="1" applyBorder="1" applyAlignment="1">
      <alignment/>
    </xf>
    <xf numFmtId="0" fontId="6" fillId="2" borderId="0" xfId="0" applyFont="1" applyFill="1" applyAlignment="1">
      <alignment/>
    </xf>
    <xf numFmtId="0" fontId="0" fillId="2" borderId="10" xfId="0" applyFill="1" applyBorder="1" applyAlignment="1">
      <alignment/>
    </xf>
    <xf numFmtId="176" fontId="0" fillId="2" borderId="10" xfId="0" applyNumberFormat="1" applyFill="1" applyBorder="1" applyAlignment="1">
      <alignment/>
    </xf>
    <xf numFmtId="20" fontId="0" fillId="2" borderId="10" xfId="0" applyNumberFormat="1" applyFill="1" applyBorder="1" applyAlignment="1">
      <alignment/>
    </xf>
    <xf numFmtId="178" fontId="0" fillId="0" borderId="3" xfId="0" applyNumberFormat="1" applyBorder="1" applyAlignment="1">
      <alignment/>
    </xf>
    <xf numFmtId="2" fontId="0" fillId="2" borderId="21" xfId="0" applyNumberFormat="1" applyFill="1" applyBorder="1" applyAlignment="1">
      <alignment/>
    </xf>
    <xf numFmtId="2" fontId="0" fillId="2" borderId="19" xfId="0" applyNumberFormat="1" applyFill="1" applyBorder="1" applyAlignment="1">
      <alignment/>
    </xf>
    <xf numFmtId="2" fontId="0" fillId="2" borderId="20" xfId="0" applyNumberFormat="1" applyFill="1" applyBorder="1" applyAlignment="1">
      <alignment/>
    </xf>
    <xf numFmtId="2" fontId="4" fillId="2" borderId="9" xfId="0" applyNumberFormat="1" applyFont="1" applyFill="1" applyBorder="1" applyAlignment="1">
      <alignment/>
    </xf>
    <xf numFmtId="0" fontId="0" fillId="2" borderId="9" xfId="0" applyFill="1" applyBorder="1" applyAlignment="1">
      <alignment/>
    </xf>
    <xf numFmtId="0" fontId="6" fillId="2" borderId="10" xfId="0" applyFont="1" applyFill="1" applyBorder="1" applyAlignment="1">
      <alignment/>
    </xf>
    <xf numFmtId="0" fontId="0" fillId="2" borderId="10" xfId="0" applyFill="1" applyBorder="1" applyAlignment="1" quotePrefix="1">
      <alignment horizontal="center"/>
    </xf>
    <xf numFmtId="0" fontId="0" fillId="2" borderId="10" xfId="0" applyFill="1" applyBorder="1" applyAlignment="1">
      <alignment horizontal="center"/>
    </xf>
    <xf numFmtId="2" fontId="0" fillId="2" borderId="11" xfId="0" applyNumberFormat="1" applyFill="1" applyBorder="1" applyAlignment="1">
      <alignment/>
    </xf>
    <xf numFmtId="0" fontId="0" fillId="2" borderId="12" xfId="0" applyFill="1" applyBorder="1" applyAlignment="1">
      <alignment/>
    </xf>
    <xf numFmtId="0" fontId="7" fillId="2" borderId="12" xfId="0" applyFont="1" applyFill="1" applyBorder="1" applyAlignment="1">
      <alignment horizontal="center"/>
    </xf>
    <xf numFmtId="2" fontId="0" fillId="2" borderId="13" xfId="0" applyNumberFormat="1" applyFill="1" applyBorder="1" applyAlignment="1">
      <alignment/>
    </xf>
    <xf numFmtId="0" fontId="4" fillId="2" borderId="0" xfId="0" applyFont="1" applyFill="1" applyAlignment="1" quotePrefix="1">
      <alignment horizontal="left"/>
    </xf>
    <xf numFmtId="0" fontId="10" fillId="2" borderId="0" xfId="0" applyFont="1" applyFill="1" applyAlignment="1">
      <alignment/>
    </xf>
    <xf numFmtId="176" fontId="10" fillId="2" borderId="0" xfId="0" applyNumberFormat="1" applyFont="1" applyFill="1" applyAlignment="1">
      <alignment/>
    </xf>
    <xf numFmtId="20" fontId="10" fillId="2" borderId="0" xfId="0" applyNumberFormat="1" applyFont="1" applyFill="1" applyAlignment="1">
      <alignment/>
    </xf>
    <xf numFmtId="2" fontId="10" fillId="2" borderId="0" xfId="0" applyNumberFormat="1" applyFont="1" applyFill="1" applyAlignment="1">
      <alignment/>
    </xf>
    <xf numFmtId="0" fontId="10" fillId="2" borderId="0" xfId="0" applyFont="1" applyFill="1" applyAlignment="1">
      <alignment/>
    </xf>
    <xf numFmtId="176" fontId="10" fillId="2" borderId="0" xfId="0" applyNumberFormat="1" applyFont="1" applyFill="1" applyAlignment="1">
      <alignment/>
    </xf>
    <xf numFmtId="20" fontId="10" fillId="2" borderId="0" xfId="0" applyNumberFormat="1" applyFont="1" applyFill="1" applyAlignment="1">
      <alignment/>
    </xf>
    <xf numFmtId="2" fontId="10" fillId="2" borderId="0" xfId="0" applyNumberFormat="1" applyFont="1" applyFill="1" applyAlignment="1">
      <alignment/>
    </xf>
    <xf numFmtId="0" fontId="10" fillId="2" borderId="0" xfId="0" applyFont="1" applyFill="1" applyAlignment="1" quotePrefix="1">
      <alignment horizontal="left"/>
    </xf>
    <xf numFmtId="0" fontId="7" fillId="2" borderId="0" xfId="0" applyFont="1" applyFill="1" applyAlignment="1">
      <alignment horizontal="left"/>
    </xf>
    <xf numFmtId="0" fontId="7" fillId="2" borderId="0" xfId="0" applyFont="1" applyFill="1" applyAlignment="1">
      <alignment/>
    </xf>
    <xf numFmtId="176" fontId="7" fillId="2" borderId="0" xfId="0" applyNumberFormat="1" applyFont="1" applyFill="1" applyAlignment="1">
      <alignment/>
    </xf>
    <xf numFmtId="20" fontId="7" fillId="2" borderId="0" xfId="0" applyNumberFormat="1" applyFont="1" applyFill="1" applyAlignment="1">
      <alignment/>
    </xf>
    <xf numFmtId="2" fontId="7" fillId="2" borderId="0" xfId="0" applyNumberFormat="1" applyFont="1" applyFill="1" applyAlignment="1">
      <alignment/>
    </xf>
    <xf numFmtId="0" fontId="10" fillId="2" borderId="0" xfId="0" applyFont="1" applyFill="1" applyAlignment="1">
      <alignment horizontal="left"/>
    </xf>
    <xf numFmtId="175" fontId="39" fillId="2" borderId="9" xfId="0" applyNumberFormat="1" applyFont="1" applyFill="1" applyBorder="1" applyAlignment="1">
      <alignment horizontal="lef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CURVA DE LUZ DE U DELPHINI</a:t>
            </a:r>
            <a:r>
              <a:rPr lang="en-US" cap="none" sz="1375" b="1" i="0" u="none" baseline="0">
                <a:latin typeface="Arial"/>
                <a:ea typeface="Arial"/>
                <a:cs typeface="Arial"/>
              </a:rPr>
              <a:t>
</a:t>
            </a:r>
            <a:r>
              <a:rPr lang="en-US" cap="none" sz="825" b="1" i="0" u="none" baseline="0">
                <a:latin typeface="Arial"/>
                <a:ea typeface="Arial"/>
                <a:cs typeface="Arial"/>
              </a:rPr>
              <a:t>Alonso, Ardanuy, J. Bros, X. Bros, Capella, Feliu, Josa, Labordena, Nieto, Pintó</a:t>
            </a:r>
          </a:p>
        </c:rich>
      </c:tx>
      <c:layout>
        <c:manualLayout>
          <c:xMode val="factor"/>
          <c:yMode val="factor"/>
          <c:x val="0.01475"/>
          <c:y val="0.00625"/>
        </c:manualLayout>
      </c:layout>
      <c:spPr>
        <a:noFill/>
        <a:ln>
          <a:noFill/>
        </a:ln>
      </c:spPr>
    </c:title>
    <c:plotArea>
      <c:layout>
        <c:manualLayout>
          <c:xMode val="edge"/>
          <c:yMode val="edge"/>
          <c:x val="0.07025"/>
          <c:y val="0.17775"/>
          <c:w val="0.92975"/>
          <c:h val="0.70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'CORVAS 2003'!$D$11:$D$133</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'CORVAS 2003'!$E$11:$E$133</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axId val="29505246"/>
        <c:axId val="64220623"/>
      </c:scatterChart>
      <c:valAx>
        <c:axId val="29505246"/>
        <c:scaling>
          <c:orientation val="minMax"/>
          <c:max val="37990"/>
          <c:min val="37785"/>
        </c:scaling>
        <c:axPos val="t"/>
        <c:title>
          <c:tx>
            <c:rich>
              <a:bodyPr vert="horz" rot="0" anchor="ctr"/>
              <a:lstStyle/>
              <a:p>
                <a:pPr algn="ctr">
                  <a:defRPr/>
                </a:pPr>
                <a:r>
                  <a:rPr lang="en-US" cap="none" sz="1200"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950" b="1" i="0" u="none" baseline="0">
                <a:latin typeface="Arial"/>
                <a:ea typeface="Arial"/>
                <a:cs typeface="Arial"/>
              </a:defRPr>
            </a:pPr>
          </a:p>
        </c:txPr>
        <c:crossAx val="64220623"/>
        <c:crosses val="max"/>
        <c:crossBetween val="midCat"/>
        <c:dispUnits/>
        <c:majorUnit val="40"/>
      </c:valAx>
      <c:valAx>
        <c:axId val="64220623"/>
        <c:scaling>
          <c:orientation val="maxMin"/>
          <c:max val="9"/>
          <c:min val="5"/>
        </c:scaling>
        <c:axPos val="l"/>
        <c:title>
          <c:tx>
            <c:rich>
              <a:bodyPr vert="horz" rot="-5400000" anchor="ctr"/>
              <a:lstStyle/>
              <a:p>
                <a:pPr algn="ctr">
                  <a:defRPr/>
                </a:pPr>
                <a:r>
                  <a:rPr lang="en-US" cap="none" sz="12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1" i="0" u="none" baseline="0">
                <a:latin typeface="Arial"/>
                <a:ea typeface="Arial"/>
                <a:cs typeface="Arial"/>
              </a:defRPr>
            </a:pPr>
          </a:p>
        </c:txPr>
        <c:crossAx val="29505246"/>
        <c:crosses val="max"/>
        <c:crossBetween val="midCat"/>
        <c:dispUnits/>
        <c:majorUnit val="1"/>
      </c:valAx>
      <c:spPr>
        <a:solidFill>
          <a:srgbClr val="FFFFCC"/>
        </a:solidFill>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DELPHINI (2003)</a:t>
            </a:r>
          </a:p>
        </c:rich>
      </c:tx>
      <c:layout/>
      <c:spPr>
        <a:noFill/>
        <a:ln>
          <a:noFill/>
        </a:ln>
      </c:spPr>
    </c:title>
    <c:plotArea>
      <c:layout>
        <c:manualLayout>
          <c:xMode val="edge"/>
          <c:yMode val="edge"/>
          <c:x val="0.072"/>
          <c:y val="0.1645"/>
          <c:w val="0.796"/>
          <c:h val="0.72475"/>
        </c:manualLayout>
      </c:layout>
      <c:scatterChart>
        <c:scatterStyle val="lineMarker"/>
        <c:varyColors val="0"/>
        <c:ser>
          <c:idx val="0"/>
          <c:order val="0"/>
          <c:tx>
            <c:strRef>
              <c:f>'CORVAS 2003'!$G$147</c:f>
              <c:strCache>
                <c:ptCount val="1"/>
                <c:pt idx="0">
                  <c:v>1 medición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'CORVAS 2003'!$F$148:$F$252</c:f>
              <c:str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strCache>
            </c:strRef>
          </c:xVal>
          <c:yVal>
            <c:numRef>
              <c:f>'CORVAS 2003'!$G$148:$G$252</c:f>
              <c:num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yVal>
          <c:smooth val="0"/>
        </c:ser>
        <c:ser>
          <c:idx val="1"/>
          <c:order val="1"/>
          <c:tx>
            <c:strRef>
              <c:f>'CORVAS 2003'!$H$147</c:f>
              <c:strCache>
                <c:ptCount val="1"/>
                <c:pt idx="0">
                  <c:v>2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xVal>
            <c:strRef>
              <c:f>'CORVAS 2003'!$F$148:$F$252</c:f>
              <c:str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strCache>
            </c:strRef>
          </c:xVal>
          <c:yVal>
            <c:numRef>
              <c:f>'CORVAS 2003'!$H$148:$H$252</c:f>
              <c:num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yVal>
          <c:smooth val="0"/>
        </c:ser>
        <c:ser>
          <c:idx val="2"/>
          <c:order val="2"/>
          <c:tx>
            <c:strRef>
              <c:f>'CORVAS 2003'!$I$147</c:f>
              <c:strCache>
                <c:ptCount val="1"/>
                <c:pt idx="0">
                  <c:v>3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strRef>
              <c:f>'CORVAS 2003'!$F$148:$F$252</c:f>
              <c:str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strCache>
            </c:strRef>
          </c:xVal>
          <c:yVal>
            <c:numRef>
              <c:f>'CORVAS 2003'!$I$148:$I$252</c:f>
              <c:numCache>
                <c:ptCount val="10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numCache>
            </c:numRef>
          </c:yVal>
          <c:smooth val="0"/>
        </c:ser>
        <c:axId val="41114696"/>
        <c:axId val="34487945"/>
      </c:scatterChart>
      <c:valAx>
        <c:axId val="41114696"/>
        <c:scaling>
          <c:orientation val="minMax"/>
          <c:max val="37970"/>
          <c:min val="37785"/>
        </c:scaling>
        <c:axPos val="t"/>
        <c:title>
          <c:tx>
            <c:rich>
              <a:bodyPr vert="horz" rot="0" anchor="ctr"/>
              <a:lstStyle/>
              <a:p>
                <a:pPr algn="ctr">
                  <a:defRPr/>
                </a:pPr>
                <a:r>
                  <a:rPr lang="en-US" cap="none" sz="1075"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crossAx val="34487945"/>
        <c:crosses val="max"/>
        <c:crossBetween val="midCat"/>
        <c:dispUnits/>
        <c:majorUnit val="40"/>
      </c:valAx>
      <c:valAx>
        <c:axId val="34487945"/>
        <c:scaling>
          <c:orientation val="maxMin"/>
          <c:max val="9"/>
          <c:min val="5"/>
        </c:scaling>
        <c:axPos val="l"/>
        <c:title>
          <c:tx>
            <c:rich>
              <a:bodyPr vert="horz" rot="-5400000" anchor="ctr"/>
              <a:lstStyle/>
              <a:p>
                <a:pPr algn="ctr">
                  <a:defRPr/>
                </a:pPr>
                <a:r>
                  <a:rPr lang="en-US" cap="none" sz="107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crossAx val="41114696"/>
        <c:crosses val="max"/>
        <c:crossBetween val="midCat"/>
        <c:dispUnits/>
        <c:majorUnit val="1"/>
      </c:valAx>
      <c:spPr>
        <a:solidFill>
          <a:srgbClr val="FFFFCC"/>
        </a:solidFill>
        <a:ln w="12700">
          <a:solidFill>
            <a:srgbClr val="808080"/>
          </a:solidFill>
        </a:ln>
      </c:spPr>
    </c:plotArea>
    <c:legend>
      <c:legendPos val="r"/>
      <c:layout>
        <c:manualLayout>
          <c:xMode val="edge"/>
          <c:yMode val="edge"/>
          <c:x val="0.8005"/>
          <c:y val="0.227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Delphini - Xavier Bros (2003)</a:t>
            </a:r>
          </a:p>
        </c:rich>
      </c:tx>
      <c:layout/>
      <c:spPr>
        <a:noFill/>
        <a:ln>
          <a:noFill/>
        </a:ln>
      </c:spPr>
    </c:title>
    <c:plotArea>
      <c:layout>
        <c:manualLayout>
          <c:xMode val="edge"/>
          <c:yMode val="edge"/>
          <c:x val="0.0705"/>
          <c:y val="0.134"/>
          <c:w val="0.90875"/>
          <c:h val="0.749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25400">
                <a:solidFill>
                  <a:srgbClr val="0000FF"/>
                </a:solidFill>
              </a:ln>
            </c:spPr>
            <c:trendlineType val="poly"/>
            <c:order val="6"/>
            <c:dispEq val="0"/>
            <c:dispRSqr val="0"/>
          </c:trendline>
          <c:xVal>
            <c:strRef>
              <c:f>'CORVAS 2003'!$D$262:$D$292</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xVal>
          <c:yVal>
            <c:numRef>
              <c:f>'CORVAS 2003'!$E$262:$E$292</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yVal>
          <c:smooth val="0"/>
        </c:ser>
        <c:axId val="41956050"/>
        <c:axId val="42060131"/>
      </c:scatterChart>
      <c:valAx>
        <c:axId val="41956050"/>
        <c:scaling>
          <c:orientation val="minMax"/>
          <c:max val="37990"/>
          <c:min val="37775"/>
        </c:scaling>
        <c:axPos val="t"/>
        <c:title>
          <c:tx>
            <c:rich>
              <a:bodyPr vert="horz" rot="0" anchor="ctr"/>
              <a:lstStyle/>
              <a:p>
                <a:pPr algn="ctr">
                  <a:defRPr/>
                </a:pPr>
                <a:r>
                  <a:rPr lang="en-US" cap="none" sz="1000" b="1" i="0" u="none" baseline="0">
                    <a:latin typeface="Arial"/>
                    <a:ea typeface="Arial"/>
                    <a:cs typeface="Arial"/>
                  </a:rPr>
                  <a:t>Fecha de Observación</a:t>
                </a:r>
              </a:p>
            </c:rich>
          </c:tx>
          <c:layout/>
          <c:overlay val="0"/>
          <c:spPr>
            <a:noFill/>
            <a:ln>
              <a:noFill/>
            </a:ln>
          </c:spPr>
        </c:title>
        <c:delete val="0"/>
        <c:numFmt formatCode="dd\-mm\-yy" sourceLinked="0"/>
        <c:majorTickMark val="out"/>
        <c:minorTickMark val="none"/>
        <c:tickLblPos val="nextTo"/>
        <c:txPr>
          <a:bodyPr/>
          <a:lstStyle/>
          <a:p>
            <a:pPr>
              <a:defRPr lang="en-US" cap="none" sz="1000" b="1" i="0" u="none" baseline="0">
                <a:latin typeface="Arial"/>
                <a:ea typeface="Arial"/>
                <a:cs typeface="Arial"/>
              </a:defRPr>
            </a:pPr>
          </a:p>
        </c:txPr>
        <c:crossAx val="42060131"/>
        <c:crosses val="max"/>
        <c:crossBetween val="midCat"/>
        <c:dispUnits/>
      </c:valAx>
      <c:valAx>
        <c:axId val="42060131"/>
        <c:scaling>
          <c:orientation val="maxMin"/>
          <c:max val="8"/>
          <c:min val="6"/>
        </c:scaling>
        <c:axPos val="l"/>
        <c:title>
          <c:tx>
            <c:rich>
              <a:bodyPr vert="horz" rot="-5400000" anchor="ctr"/>
              <a:lstStyle/>
              <a:p>
                <a:pPr algn="ctr">
                  <a:defRPr/>
                </a:pPr>
                <a:r>
                  <a:rPr lang="en-US" cap="none" sz="10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41956050"/>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Curva de luz de U Del - AAS (2004)</a:t>
            </a:r>
          </a:p>
        </c:rich>
      </c:tx>
      <c:layout/>
      <c:spPr>
        <a:noFill/>
        <a:ln>
          <a:noFill/>
        </a:ln>
      </c:spPr>
    </c:title>
    <c:plotArea>
      <c:layout>
        <c:manualLayout>
          <c:xMode val="edge"/>
          <c:yMode val="edge"/>
          <c:x val="0.13525"/>
          <c:y val="0.15375"/>
          <c:w val="0.85"/>
          <c:h val="0.64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'CORVAS 2004'!$D$10:$D$207</c:f>
              <c:strCach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strCache>
            </c:strRef>
          </c:xVal>
          <c:yVal>
            <c:numRef>
              <c:f>'CORVAS 2004'!$E$10:$E$207</c:f>
              <c:numCache>
                <c:ptCount val="1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numCache>
            </c:numRef>
          </c:yVal>
          <c:smooth val="0"/>
        </c:ser>
        <c:axId val="42996860"/>
        <c:axId val="51427421"/>
      </c:scatterChart>
      <c:valAx>
        <c:axId val="42996860"/>
        <c:scaling>
          <c:orientation val="minMax"/>
          <c:max val="38360"/>
          <c:min val="38160"/>
        </c:scaling>
        <c:axPos val="t"/>
        <c:title>
          <c:tx>
            <c:rich>
              <a:bodyPr vert="horz" rot="0" anchor="ctr"/>
              <a:lstStyle/>
              <a:p>
                <a:pPr algn="ctr">
                  <a:defRPr/>
                </a:pPr>
                <a:r>
                  <a:rPr lang="en-US" cap="none" sz="1425" b="0"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150" b="0" i="0" u="none" baseline="0">
                <a:latin typeface="Arial"/>
                <a:ea typeface="Arial"/>
                <a:cs typeface="Arial"/>
              </a:defRPr>
            </a:pPr>
          </a:p>
        </c:txPr>
        <c:crossAx val="51427421"/>
        <c:crosses val="max"/>
        <c:crossBetween val="midCat"/>
        <c:dispUnits/>
        <c:majorUnit val="40"/>
      </c:valAx>
      <c:valAx>
        <c:axId val="51427421"/>
        <c:scaling>
          <c:orientation val="maxMin"/>
          <c:max val="8"/>
          <c:min val="5"/>
        </c:scaling>
        <c:axPos val="l"/>
        <c:title>
          <c:tx>
            <c:rich>
              <a:bodyPr vert="horz" rot="-5400000" anchor="ctr"/>
              <a:lstStyle/>
              <a:p>
                <a:pPr algn="ctr">
                  <a:defRPr/>
                </a:pPr>
                <a:r>
                  <a:rPr lang="en-US" cap="none" sz="1425" b="0"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150" b="0" i="0" u="none" baseline="0">
                <a:latin typeface="Arial"/>
                <a:ea typeface="Arial"/>
                <a:cs typeface="Arial"/>
              </a:defRPr>
            </a:pPr>
          </a:p>
        </c:txPr>
        <c:crossAx val="42996860"/>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Del - Xavier Bros (2004)</a:t>
            </a:r>
            <a:r>
              <a:rPr lang="en-US" cap="none" sz="1475" b="1" i="0" u="none" baseline="0">
                <a:latin typeface="Arial"/>
                <a:ea typeface="Arial"/>
                <a:cs typeface="Arial"/>
              </a:rPr>
              <a:t>
</a:t>
            </a:r>
          </a:p>
        </c:rich>
      </c:tx>
      <c:layout>
        <c:manualLayout>
          <c:xMode val="factor"/>
          <c:yMode val="factor"/>
          <c:x val="0.00825"/>
          <c:y val="-0.01175"/>
        </c:manualLayout>
      </c:layout>
      <c:spPr>
        <a:noFill/>
        <a:ln>
          <a:noFill/>
        </a:ln>
      </c:spPr>
    </c:title>
    <c:plotArea>
      <c:layout>
        <c:manualLayout>
          <c:xMode val="edge"/>
          <c:yMode val="edge"/>
          <c:x val="0.061"/>
          <c:y val="0.11525"/>
          <c:w val="0.924"/>
          <c:h val="0.7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'CORVAS 2004'!$D$223:$D$277</c:f>
              <c:str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strCache>
            </c:strRef>
          </c:xVal>
          <c:yVal>
            <c:numRef>
              <c:f>'CORVAS 2004'!$E$223:$E$277</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yVal>
          <c:smooth val="0"/>
        </c:ser>
        <c:axId val="60193606"/>
        <c:axId val="4871543"/>
      </c:scatterChart>
      <c:valAx>
        <c:axId val="60193606"/>
        <c:scaling>
          <c:orientation val="minMax"/>
          <c:max val="38360"/>
          <c:min val="38160"/>
        </c:scaling>
        <c:axPos val="t"/>
        <c:title>
          <c:tx>
            <c:rich>
              <a:bodyPr vert="horz" rot="0" anchor="ctr"/>
              <a:lstStyle/>
              <a:p>
                <a:pPr algn="ctr">
                  <a:defRPr/>
                </a:pPr>
                <a:r>
                  <a:rPr lang="en-US" cap="none" sz="1150" b="1" i="0" u="none" baseline="0">
                    <a:latin typeface="Arial"/>
                    <a:ea typeface="Arial"/>
                    <a:cs typeface="Arial"/>
                  </a:rPr>
                  <a:t>Fecha de observación</a:t>
                </a:r>
              </a:p>
            </c:rich>
          </c:tx>
          <c:layout>
            <c:manualLayout>
              <c:xMode val="factor"/>
              <c:yMode val="factor"/>
              <c:x val="0"/>
              <c:y val="-0.00275"/>
            </c:manualLayout>
          </c:layout>
          <c:overlay val="0"/>
          <c:spPr>
            <a:noFill/>
            <a:ln>
              <a:noFill/>
            </a:ln>
          </c:spPr>
        </c:title>
        <c:delete val="0"/>
        <c:numFmt formatCode="d\-m\-yy" sourceLinked="0"/>
        <c:majorTickMark val="out"/>
        <c:minorTickMark val="none"/>
        <c:tickLblPos val="nextTo"/>
        <c:txPr>
          <a:bodyPr/>
          <a:lstStyle/>
          <a:p>
            <a:pPr>
              <a:defRPr lang="en-US" cap="none" sz="1200" b="1" i="0" u="none" baseline="0">
                <a:latin typeface="Arial"/>
                <a:ea typeface="Arial"/>
                <a:cs typeface="Arial"/>
              </a:defRPr>
            </a:pPr>
          </a:p>
        </c:txPr>
        <c:crossAx val="4871543"/>
        <c:crosses val="max"/>
        <c:crossBetween val="midCat"/>
        <c:dispUnits/>
        <c:majorUnit val="35"/>
      </c:valAx>
      <c:valAx>
        <c:axId val="4871543"/>
        <c:scaling>
          <c:orientation val="maxMin"/>
          <c:max val="7.5"/>
          <c:min val="5.5"/>
        </c:scaling>
        <c:axPos val="l"/>
        <c:title>
          <c:tx>
            <c:rich>
              <a:bodyPr vert="horz" rot="-5400000" anchor="ctr"/>
              <a:lstStyle/>
              <a:p>
                <a:pPr algn="ctr">
                  <a:defRPr/>
                </a:pPr>
                <a:r>
                  <a:rPr lang="en-US" cap="none" sz="120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200" b="1" i="0" u="none" baseline="0">
                <a:latin typeface="Arial"/>
                <a:ea typeface="Arial"/>
                <a:cs typeface="Arial"/>
              </a:defRPr>
            </a:pPr>
          </a:p>
        </c:txPr>
        <c:crossAx val="60193606"/>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Curva de luz de U Delphini - 2004 -</a:t>
            </a:r>
          </a:p>
        </c:rich>
      </c:tx>
      <c:layout/>
      <c:spPr>
        <a:noFill/>
        <a:ln>
          <a:noFill/>
        </a:ln>
      </c:spPr>
    </c:title>
    <c:plotArea>
      <c:layout>
        <c:manualLayout>
          <c:xMode val="edge"/>
          <c:yMode val="edge"/>
          <c:x val="0.0555"/>
          <c:y val="0.12325"/>
          <c:w val="0.891"/>
          <c:h val="0.7965"/>
        </c:manualLayout>
      </c:layout>
      <c:scatterChart>
        <c:scatterStyle val="lineMarker"/>
        <c:varyColors val="0"/>
        <c:ser>
          <c:idx val="0"/>
          <c:order val="0"/>
          <c:tx>
            <c:strRef>
              <c:f>'CORVAS 2004'!$G$300</c:f>
              <c:strCache>
                <c:ptCount val="1"/>
                <c:pt idx="0">
                  <c:v>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8000"/>
                </a:solidFill>
              </a:ln>
            </c:spPr>
          </c:marker>
          <c:xVal>
            <c:strRef>
              <c:f>'CORVAS 2004'!$F$302:$F$471</c:f>
              <c:str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strCache>
            </c:strRef>
          </c:xVal>
          <c:yVal>
            <c:numRef>
              <c:f>'CORVAS 2004'!$G$302:$G$471</c:f>
              <c:num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yVal>
          <c:smooth val="0"/>
        </c:ser>
        <c:ser>
          <c:idx val="1"/>
          <c:order val="1"/>
          <c:tx>
            <c:strRef>
              <c:f>'CORVAS 2004'!$H$300</c:f>
              <c:strCache>
                <c:ptCount val="1"/>
                <c:pt idx="0">
                  <c: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xVal>
            <c:strRef>
              <c:f>'CORVAS 2004'!$F$302:$F$471</c:f>
              <c:str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strCache>
            </c:strRef>
          </c:xVal>
          <c:yVal>
            <c:numRef>
              <c:f>'CORVAS 2004'!$H$302:$H$471</c:f>
              <c:num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yVal>
          <c:smooth val="0"/>
        </c:ser>
        <c:ser>
          <c:idx val="2"/>
          <c:order val="2"/>
          <c:tx>
            <c:strRef>
              <c:f>'CORVAS 2004'!$I$300</c:f>
              <c:strCache>
                <c:ptCount val="1"/>
                <c:pt idx="0">
                  <c:v>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'CORVAS 2004'!$F$302:$F$471</c:f>
              <c:str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strCache>
            </c:strRef>
          </c:xVal>
          <c:yVal>
            <c:numRef>
              <c:f>'CORVAS 2004'!$I$302:$I$471</c:f>
              <c:num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yVal>
          <c:smooth val="0"/>
        </c:ser>
        <c:ser>
          <c:idx val="3"/>
          <c:order val="3"/>
          <c:tx>
            <c:strRef>
              <c:f>'CORVAS 2004'!$J$300</c:f>
              <c:strCache>
                <c:ptCount val="1"/>
                <c:pt idx="0">
                  <c:v>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strRef>
              <c:f>'CORVAS 2004'!$F$302:$F$471</c:f>
              <c:str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strCache>
            </c:strRef>
          </c:xVal>
          <c:yVal>
            <c:numRef>
              <c:f>'CORVAS 2004'!$J$302:$J$471</c:f>
              <c:num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yVal>
          <c:smooth val="0"/>
        </c:ser>
        <c:ser>
          <c:idx val="4"/>
          <c:order val="4"/>
          <c:tx>
            <c:strRef>
              <c:f>'CORVAS 2004'!$K$300</c:f>
              <c:strCache>
                <c:ptCount val="1"/>
                <c:pt idx="0">
                  <c:v>5-6</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xVal>
            <c:strRef>
              <c:f>'CORVAS 2004'!$F$302:$F$471</c:f>
              <c:str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strCache>
            </c:strRef>
          </c:xVal>
          <c:yVal>
            <c:numRef>
              <c:f>'CORVAS 2004'!$K$302:$K$471</c:f>
              <c:numCache>
                <c:ptCount val="1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numCache>
            </c:numRef>
          </c:yVal>
          <c:smooth val="0"/>
        </c:ser>
        <c:axId val="43843888"/>
        <c:axId val="59050673"/>
      </c:scatterChart>
      <c:valAx>
        <c:axId val="43843888"/>
        <c:scaling>
          <c:orientation val="minMax"/>
          <c:max val="38323"/>
          <c:min val="38160"/>
        </c:scaling>
        <c:axPos val="t"/>
        <c:title>
          <c:tx>
            <c:rich>
              <a:bodyPr vert="horz" rot="0" anchor="ctr"/>
              <a:lstStyle/>
              <a:p>
                <a:pPr algn="ctr">
                  <a:defRPr/>
                </a:pPr>
                <a:r>
                  <a:rPr lang="en-US" cap="none" sz="1075"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00" b="0" i="0" u="none" baseline="0">
                <a:latin typeface="Arial"/>
                <a:ea typeface="Arial"/>
                <a:cs typeface="Arial"/>
              </a:defRPr>
            </a:pPr>
          </a:p>
        </c:txPr>
        <c:crossAx val="59050673"/>
        <c:crosses val="max"/>
        <c:crossBetween val="midCat"/>
        <c:dispUnits/>
        <c:majorUnit val="35"/>
      </c:valAx>
      <c:valAx>
        <c:axId val="59050673"/>
        <c:scaling>
          <c:orientation val="maxMin"/>
          <c:max val="7.5"/>
          <c:min val="5.5"/>
        </c:scaling>
        <c:axPos val="l"/>
        <c:title>
          <c:tx>
            <c:rich>
              <a:bodyPr vert="horz" rot="-5400000" anchor="ctr"/>
              <a:lstStyle/>
              <a:p>
                <a:pPr algn="ctr">
                  <a:defRPr/>
                </a:pPr>
                <a:r>
                  <a:rPr lang="en-US" cap="none" sz="1075" b="1" i="0" u="none" baseline="0">
                    <a:latin typeface="Arial"/>
                    <a:ea typeface="Arial"/>
                    <a:cs typeface="Arial"/>
                  </a:rPr>
                  <a:t>Magnitud visual media</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43843888"/>
        <c:crosses val="max"/>
        <c:crossBetween val="midCat"/>
        <c:dispUnits/>
        <c:majorUnit val="0.5"/>
      </c:valAx>
      <c:spPr>
        <a:solidFill>
          <a:srgbClr val="FFFFFF"/>
        </a:solidFill>
        <a:ln w="12700">
          <a:solidFill>
            <a:srgbClr val="808080"/>
          </a:solidFill>
        </a:ln>
      </c:spPr>
    </c:plotArea>
    <c:legend>
      <c:legendPos val="r"/>
      <c:layout>
        <c:manualLayout>
          <c:xMode val="edge"/>
          <c:yMode val="edge"/>
          <c:x val="0.9175"/>
          <c:y val="0.3295"/>
          <c:w val="0.0825"/>
          <c:h val="0.343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Curva de luz de U Del - Xavier Bros (2005)</a:t>
            </a:r>
          </a:p>
        </c:rich>
      </c:tx>
      <c:layout/>
      <c:spPr>
        <a:noFill/>
        <a:ln>
          <a:noFill/>
        </a:ln>
      </c:spPr>
    </c:title>
    <c:plotArea>
      <c:layout>
        <c:manualLayout>
          <c:xMode val="edge"/>
          <c:yMode val="edge"/>
          <c:x val="0.0815"/>
          <c:y val="0.12875"/>
          <c:w val="0.89925"/>
          <c:h val="0.750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12700">
                <a:solidFill>
                  <a:srgbClr val="000080"/>
                </a:solidFill>
              </a:ln>
            </c:spPr>
            <c:trendlineType val="poly"/>
            <c:order val="6"/>
            <c:dispEq val="0"/>
            <c:dispRSqr val="0"/>
          </c:trendline>
          <c:xVal>
            <c:strRef>
              <c:f>'CORVES 2005'!$F$12:$F$38</c:f>
              <c:str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strCache>
            </c:strRef>
          </c:xVal>
          <c:yVal>
            <c:numRef>
              <c:f>'CORVES 2005'!$G$12:$G$38</c:f>
              <c:numCach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axId val="61694010"/>
        <c:axId val="18375179"/>
      </c:scatterChart>
      <c:valAx>
        <c:axId val="61694010"/>
        <c:scaling>
          <c:orientation val="minMax"/>
          <c:max val="38700"/>
          <c:min val="38515"/>
        </c:scaling>
        <c:axPos val="t"/>
        <c:title>
          <c:tx>
            <c:rich>
              <a:bodyPr vert="horz" rot="0" anchor="ctr"/>
              <a:lstStyle/>
              <a:p>
                <a:pPr algn="ctr">
                  <a:defRPr/>
                </a:pPr>
                <a:r>
                  <a:rPr lang="en-US" cap="none" sz="1050" b="1" i="0" u="none" baseline="0">
                    <a:latin typeface="Arial"/>
                    <a:ea typeface="Arial"/>
                    <a:cs typeface="Arial"/>
                  </a:rPr>
                  <a:t>Fecha de observación</a:t>
                </a:r>
              </a:p>
            </c:rich>
          </c:tx>
          <c:layout/>
          <c:overlay val="0"/>
          <c:spPr>
            <a:noFill/>
            <a:ln>
              <a:noFill/>
            </a:ln>
          </c:spPr>
        </c:title>
        <c:delete val="0"/>
        <c:numFmt formatCode="d\-m\-yy" sourceLinked="0"/>
        <c:majorTickMark val="out"/>
        <c:minorTickMark val="none"/>
        <c:tickLblPos val="nextTo"/>
        <c:txPr>
          <a:bodyPr/>
          <a:lstStyle/>
          <a:p>
            <a:pPr>
              <a:defRPr lang="en-US" cap="none" sz="1050" b="0" i="0" u="none" baseline="0">
                <a:latin typeface="Arial"/>
                <a:ea typeface="Arial"/>
                <a:cs typeface="Arial"/>
              </a:defRPr>
            </a:pPr>
          </a:p>
        </c:txPr>
        <c:crossAx val="18375179"/>
        <c:crosses val="max"/>
        <c:crossBetween val="midCat"/>
        <c:dispUnits/>
        <c:majorUnit val="40"/>
      </c:valAx>
      <c:valAx>
        <c:axId val="18375179"/>
        <c:scaling>
          <c:orientation val="maxMin"/>
          <c:max val="8"/>
          <c:min val="5.5"/>
        </c:scaling>
        <c:axPos val="l"/>
        <c:title>
          <c:tx>
            <c:rich>
              <a:bodyPr vert="horz" rot="-5400000" anchor="ctr"/>
              <a:lstStyle/>
              <a:p>
                <a:pPr algn="ctr">
                  <a:defRPr/>
                </a:pPr>
                <a:r>
                  <a:rPr lang="en-US" cap="none" sz="1050"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1050" b="0" i="0" u="none" baseline="0">
                <a:latin typeface="Arial"/>
                <a:ea typeface="Arial"/>
                <a:cs typeface="Arial"/>
              </a:defRPr>
            </a:pPr>
          </a:p>
        </c:txPr>
        <c:crossAx val="61694010"/>
        <c:crosses val="max"/>
        <c:crossBetween val="midCat"/>
        <c:dispUnits/>
        <c:majorUnit val="0.5"/>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Curva de luz de U Del - 2005- AAS</a:t>
            </a:r>
          </a:p>
        </c:rich>
      </c:tx>
      <c:layout/>
      <c:spPr>
        <a:noFill/>
        <a:ln>
          <a:noFill/>
        </a:ln>
      </c:spPr>
    </c:title>
    <c:plotArea>
      <c:layout>
        <c:manualLayout>
          <c:xMode val="edge"/>
          <c:yMode val="edge"/>
          <c:x val="0.0445"/>
          <c:y val="0.14275"/>
          <c:w val="0.85675"/>
          <c:h val="0.7665"/>
        </c:manualLayout>
      </c:layout>
      <c:scatterChart>
        <c:scatterStyle val="lineMarker"/>
        <c:varyColors val="0"/>
        <c:ser>
          <c:idx val="0"/>
          <c:order val="0"/>
          <c:tx>
            <c:strRef>
              <c:f>'CORVES 2005'!$I$43</c:f>
              <c:strCache>
                <c:ptCount val="1"/>
                <c:pt idx="0">
                  <c:v>1 Medición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9966"/>
              </a:solidFill>
              <a:ln>
                <a:solidFill>
                  <a:srgbClr val="339966"/>
                </a:solidFill>
              </a:ln>
            </c:spPr>
          </c:marker>
          <c:xVal>
            <c:strRef>
              <c:f>'CORVES 2005'!$H$44:$H$166</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'CORVES 2005'!$I$44:$I$166</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ser>
          <c:idx val="1"/>
          <c:order val="1"/>
          <c:tx>
            <c:strRef>
              <c:f>'CORVES 2005'!$J$43</c:f>
              <c:strCache>
                <c:ptCount val="1"/>
                <c:pt idx="0">
                  <c:v>2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xVal>
            <c:strRef>
              <c:f>'CORVES 2005'!$H$44:$H$166</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'CORVES 2005'!$J$44:$J$166</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ser>
          <c:idx val="2"/>
          <c:order val="2"/>
          <c:tx>
            <c:strRef>
              <c:f>'CORVES 2005'!$K$43</c:f>
              <c:strCache>
                <c:ptCount val="1"/>
                <c:pt idx="0">
                  <c:v>3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xVal>
            <c:strRef>
              <c:f>'CORVES 2005'!$H$44:$H$166</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'CORVES 2005'!$K$44:$K$166</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ser>
          <c:idx val="3"/>
          <c:order val="3"/>
          <c:tx>
            <c:strRef>
              <c:f>'CORVES 2005'!$L$43</c:f>
              <c:strCache>
                <c:ptCount val="1"/>
                <c:pt idx="0">
                  <c:v>4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xVal>
            <c:strRef>
              <c:f>'CORVES 2005'!$H$44:$H$166</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'CORVES 2005'!$L$44:$L$166</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ser>
          <c:idx val="4"/>
          <c:order val="4"/>
          <c:tx>
            <c:strRef>
              <c:f>'CORVES 2005'!$M$43</c:f>
              <c:strCache>
                <c:ptCount val="1"/>
                <c:pt idx="0">
                  <c:v>5 mediciones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xVal>
            <c:strRef>
              <c:f>'CORVES 2005'!$H$44:$H$166</c:f>
              <c:str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strCache>
            </c:strRef>
          </c:xVal>
          <c:yVal>
            <c:numRef>
              <c:f>'CORVES 2005'!$M$44:$M$166</c:f>
              <c:numCache>
                <c:ptCount val="1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numCache>
            </c:numRef>
          </c:yVal>
          <c:smooth val="0"/>
        </c:ser>
        <c:axId val="31158884"/>
        <c:axId val="11994501"/>
      </c:scatterChart>
      <c:valAx>
        <c:axId val="31158884"/>
        <c:scaling>
          <c:orientation val="minMax"/>
          <c:max val="38700"/>
          <c:min val="38495"/>
        </c:scaling>
        <c:axPos val="t"/>
        <c:title>
          <c:tx>
            <c:rich>
              <a:bodyPr vert="horz" rot="0" anchor="ctr"/>
              <a:lstStyle/>
              <a:p>
                <a:pPr algn="ctr">
                  <a:defRPr/>
                </a:pPr>
                <a:r>
                  <a:rPr lang="en-US" cap="none" sz="925" b="1" i="0" u="none" baseline="0">
                    <a:latin typeface="Arial"/>
                    <a:ea typeface="Arial"/>
                    <a:cs typeface="Arial"/>
                  </a:rPr>
                  <a:t>Fecha de observación</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1994501"/>
        <c:crosses val="max"/>
        <c:crossBetween val="midCat"/>
        <c:dispUnits/>
        <c:majorUnit val="30"/>
      </c:valAx>
      <c:valAx>
        <c:axId val="11994501"/>
        <c:scaling>
          <c:orientation val="maxMin"/>
          <c:max val="8"/>
          <c:min val="5.5"/>
        </c:scaling>
        <c:axPos val="l"/>
        <c:title>
          <c:tx>
            <c:rich>
              <a:bodyPr vert="horz" rot="-5400000" anchor="ctr"/>
              <a:lstStyle/>
              <a:p>
                <a:pPr algn="ctr">
                  <a:defRPr/>
                </a:pPr>
                <a:r>
                  <a:rPr lang="en-US" cap="none" sz="925" b="1" i="0" u="none" baseline="0">
                    <a:latin typeface="Arial"/>
                    <a:ea typeface="Arial"/>
                    <a:cs typeface="Arial"/>
                  </a:rPr>
                  <a:t>Magnitud visual</a:t>
                </a:r>
              </a:p>
            </c:rich>
          </c:tx>
          <c:layout/>
          <c:overlay val="0"/>
          <c:spPr>
            <a:noFill/>
            <a:ln>
              <a:noFill/>
            </a:ln>
          </c:spPr>
        </c:title>
        <c:majorGridlines/>
        <c:delete val="0"/>
        <c:numFmt formatCode="0.0" sourceLinked="0"/>
        <c:majorTickMark val="out"/>
        <c:minorTickMark val="none"/>
        <c:tickLblPos val="nextTo"/>
        <c:txPr>
          <a:bodyPr/>
          <a:lstStyle/>
          <a:p>
            <a:pPr>
              <a:defRPr lang="en-US" cap="none" sz="975" b="0" i="0" u="none" baseline="0">
                <a:latin typeface="Arial"/>
                <a:ea typeface="Arial"/>
                <a:cs typeface="Arial"/>
              </a:defRPr>
            </a:pPr>
          </a:p>
        </c:txPr>
        <c:crossAx val="31158884"/>
        <c:crosses val="max"/>
        <c:crossBetween val="midCat"/>
        <c:dispUnits/>
        <c:majorUnit val="0.5"/>
      </c:valAx>
      <c:spPr>
        <a:solidFill>
          <a:srgbClr val="FFFFFF"/>
        </a:solidFill>
        <a:ln w="12700">
          <a:solidFill>
            <a:srgbClr val="808080"/>
          </a:solidFill>
        </a:ln>
      </c:spPr>
    </c:plotArea>
    <c:legend>
      <c:legendPos val="r"/>
      <c:layout>
        <c:manualLayout>
          <c:xMode val="edge"/>
          <c:yMode val="edge"/>
          <c:x val="0.886"/>
          <c:y val="0.3205"/>
          <c:w val="0.114"/>
          <c:h val="0.365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11</xdr:row>
      <xdr:rowOff>85725</xdr:rowOff>
    </xdr:from>
    <xdr:to>
      <xdr:col>16</xdr:col>
      <xdr:colOff>704850</xdr:colOff>
      <xdr:row>30</xdr:row>
      <xdr:rowOff>123825</xdr:rowOff>
    </xdr:to>
    <xdr:graphicFrame>
      <xdr:nvGraphicFramePr>
        <xdr:cNvPr id="1" name="Chart 6"/>
        <xdr:cNvGraphicFramePr/>
      </xdr:nvGraphicFramePr>
      <xdr:xfrm>
        <a:off x="7315200" y="1866900"/>
        <a:ext cx="5514975" cy="3114675"/>
      </xdr:xfrm>
      <a:graphic>
        <a:graphicData uri="http://schemas.openxmlformats.org/drawingml/2006/chart">
          <c:chart xmlns:c="http://schemas.openxmlformats.org/drawingml/2006/chart" r:id="rId1"/>
        </a:graphicData>
      </a:graphic>
    </xdr:graphicFrame>
    <xdr:clientData/>
  </xdr:twoCellAnchor>
  <xdr:twoCellAnchor>
    <xdr:from>
      <xdr:col>9</xdr:col>
      <xdr:colOff>590550</xdr:colOff>
      <xdr:row>153</xdr:row>
      <xdr:rowOff>0</xdr:rowOff>
    </xdr:from>
    <xdr:to>
      <xdr:col>15</xdr:col>
      <xdr:colOff>733425</xdr:colOff>
      <xdr:row>172</xdr:row>
      <xdr:rowOff>19050</xdr:rowOff>
    </xdr:to>
    <xdr:graphicFrame>
      <xdr:nvGraphicFramePr>
        <xdr:cNvPr id="2" name="Chart 7"/>
        <xdr:cNvGraphicFramePr/>
      </xdr:nvGraphicFramePr>
      <xdr:xfrm>
        <a:off x="7381875" y="24774525"/>
        <a:ext cx="4714875" cy="3095625"/>
      </xdr:xfrm>
      <a:graphic>
        <a:graphicData uri="http://schemas.openxmlformats.org/drawingml/2006/chart">
          <c:chart xmlns:c="http://schemas.openxmlformats.org/drawingml/2006/chart" r:id="rId2"/>
        </a:graphicData>
      </a:graphic>
    </xdr:graphicFrame>
    <xdr:clientData/>
  </xdr:twoCellAnchor>
  <xdr:twoCellAnchor>
    <xdr:from>
      <xdr:col>5</xdr:col>
      <xdr:colOff>371475</xdr:colOff>
      <xdr:row>268</xdr:row>
      <xdr:rowOff>38100</xdr:rowOff>
    </xdr:from>
    <xdr:to>
      <xdr:col>11</xdr:col>
      <xdr:colOff>476250</xdr:colOff>
      <xdr:row>285</xdr:row>
      <xdr:rowOff>142875</xdr:rowOff>
    </xdr:to>
    <xdr:graphicFrame>
      <xdr:nvGraphicFramePr>
        <xdr:cNvPr id="3" name="Chart 8"/>
        <xdr:cNvGraphicFramePr/>
      </xdr:nvGraphicFramePr>
      <xdr:xfrm>
        <a:off x="4114800" y="43434000"/>
        <a:ext cx="4676775" cy="28575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126</xdr:row>
      <xdr:rowOff>133350</xdr:rowOff>
    </xdr:from>
    <xdr:to>
      <xdr:col>17</xdr:col>
      <xdr:colOff>114300</xdr:colOff>
      <xdr:row>150</xdr:row>
      <xdr:rowOff>152400</xdr:rowOff>
    </xdr:to>
    <xdr:graphicFrame>
      <xdr:nvGraphicFramePr>
        <xdr:cNvPr id="1" name="Chart 1"/>
        <xdr:cNvGraphicFramePr/>
      </xdr:nvGraphicFramePr>
      <xdr:xfrm>
        <a:off x="7210425" y="20535900"/>
        <a:ext cx="5857875" cy="3905250"/>
      </xdr:xfrm>
      <a:graphic>
        <a:graphicData uri="http://schemas.openxmlformats.org/drawingml/2006/chart">
          <c:chart xmlns:c="http://schemas.openxmlformats.org/drawingml/2006/chart" r:id="rId1"/>
        </a:graphicData>
      </a:graphic>
    </xdr:graphicFrame>
    <xdr:clientData/>
  </xdr:twoCellAnchor>
  <xdr:twoCellAnchor>
    <xdr:from>
      <xdr:col>8</xdr:col>
      <xdr:colOff>628650</xdr:colOff>
      <xdr:row>232</xdr:row>
      <xdr:rowOff>28575</xdr:rowOff>
    </xdr:from>
    <xdr:to>
      <xdr:col>16</xdr:col>
      <xdr:colOff>371475</xdr:colOff>
      <xdr:row>252</xdr:row>
      <xdr:rowOff>142875</xdr:rowOff>
    </xdr:to>
    <xdr:graphicFrame>
      <xdr:nvGraphicFramePr>
        <xdr:cNvPr id="2" name="Chart 2"/>
        <xdr:cNvGraphicFramePr/>
      </xdr:nvGraphicFramePr>
      <xdr:xfrm>
        <a:off x="6724650" y="37595175"/>
        <a:ext cx="5838825" cy="3352800"/>
      </xdr:xfrm>
      <a:graphic>
        <a:graphicData uri="http://schemas.openxmlformats.org/drawingml/2006/chart">
          <c:chart xmlns:c="http://schemas.openxmlformats.org/drawingml/2006/chart" r:id="rId2"/>
        </a:graphicData>
      </a:graphic>
    </xdr:graphicFrame>
    <xdr:clientData/>
  </xdr:twoCellAnchor>
  <xdr:twoCellAnchor>
    <xdr:from>
      <xdr:col>12</xdr:col>
      <xdr:colOff>19050</xdr:colOff>
      <xdr:row>416</xdr:row>
      <xdr:rowOff>66675</xdr:rowOff>
    </xdr:from>
    <xdr:to>
      <xdr:col>20</xdr:col>
      <xdr:colOff>9525</xdr:colOff>
      <xdr:row>437</xdr:row>
      <xdr:rowOff>76200</xdr:rowOff>
    </xdr:to>
    <xdr:graphicFrame>
      <xdr:nvGraphicFramePr>
        <xdr:cNvPr id="3" name="Chart 4"/>
        <xdr:cNvGraphicFramePr/>
      </xdr:nvGraphicFramePr>
      <xdr:xfrm>
        <a:off x="9163050" y="67427475"/>
        <a:ext cx="6086475" cy="3409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7</xdr:row>
      <xdr:rowOff>28575</xdr:rowOff>
    </xdr:from>
    <xdr:to>
      <xdr:col>14</xdr:col>
      <xdr:colOff>714375</xdr:colOff>
      <xdr:row>24</xdr:row>
      <xdr:rowOff>123825</xdr:rowOff>
    </xdr:to>
    <xdr:graphicFrame>
      <xdr:nvGraphicFramePr>
        <xdr:cNvPr id="1" name="Chart 1"/>
        <xdr:cNvGraphicFramePr/>
      </xdr:nvGraphicFramePr>
      <xdr:xfrm>
        <a:off x="6362700" y="1162050"/>
        <a:ext cx="5019675" cy="2847975"/>
      </xdr:xfrm>
      <a:graphic>
        <a:graphicData uri="http://schemas.openxmlformats.org/drawingml/2006/chart">
          <c:chart xmlns:c="http://schemas.openxmlformats.org/drawingml/2006/chart" r:id="rId1"/>
        </a:graphicData>
      </a:graphic>
    </xdr:graphicFrame>
    <xdr:clientData/>
  </xdr:twoCellAnchor>
  <xdr:twoCellAnchor>
    <xdr:from>
      <xdr:col>14</xdr:col>
      <xdr:colOff>142875</xdr:colOff>
      <xdr:row>32</xdr:row>
      <xdr:rowOff>104775</xdr:rowOff>
    </xdr:from>
    <xdr:to>
      <xdr:col>22</xdr:col>
      <xdr:colOff>561975</xdr:colOff>
      <xdr:row>50</xdr:row>
      <xdr:rowOff>9525</xdr:rowOff>
    </xdr:to>
    <xdr:graphicFrame>
      <xdr:nvGraphicFramePr>
        <xdr:cNvPr id="2" name="Chart 6"/>
        <xdr:cNvGraphicFramePr/>
      </xdr:nvGraphicFramePr>
      <xdr:xfrm>
        <a:off x="10810875" y="5286375"/>
        <a:ext cx="6515100" cy="2819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892"/>
  <sheetViews>
    <sheetView workbookViewId="0" topLeftCell="A1">
      <selection activeCell="A1" sqref="A1:IV16384"/>
    </sheetView>
  </sheetViews>
  <sheetFormatPr defaultColWidth="11.421875" defaultRowHeight="12.75"/>
  <cols>
    <col min="1" max="1" width="16.28125" style="0" customWidth="1"/>
    <col min="2" max="2" width="22.14062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4.140625" style="0" customWidth="1"/>
  </cols>
  <sheetData>
    <row r="1" ht="19.5">
      <c r="A1" s="1" t="s">
        <v>0</v>
      </c>
    </row>
    <row r="2" ht="30.75">
      <c r="A2" s="3" t="s">
        <v>1</v>
      </c>
    </row>
    <row r="4" spans="1:15" ht="15.75">
      <c r="A4" s="4" t="s">
        <v>2</v>
      </c>
      <c r="G4" s="2"/>
      <c r="I4" s="5"/>
      <c r="L4" s="2"/>
      <c r="N4" s="6"/>
      <c r="O4" s="5"/>
    </row>
    <row r="5" spans="7:15" ht="12.75">
      <c r="G5" s="2"/>
      <c r="I5" s="5"/>
      <c r="L5" s="2"/>
      <c r="N5" s="6"/>
      <c r="O5" s="5"/>
    </row>
    <row r="6" spans="1:15" s="5" customFormat="1" ht="12.75">
      <c r="A6" s="7" t="s">
        <v>3</v>
      </c>
      <c r="B6"/>
      <c r="E6" s="8"/>
      <c r="F6" s="9" t="s">
        <v>4</v>
      </c>
      <c r="G6" s="10" t="s">
        <v>5</v>
      </c>
      <c r="H6" s="11"/>
      <c r="I6" s="11"/>
      <c r="J6" s="11"/>
      <c r="K6" s="12"/>
      <c r="L6" s="13" t="s">
        <v>6</v>
      </c>
      <c r="M6" s="9" t="s">
        <v>7</v>
      </c>
      <c r="N6" s="14"/>
      <c r="O6" s="9" t="s">
        <v>8</v>
      </c>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38" t="e">
        <f aca="true" t="shared" si="0" ref="L10:L28">SUM(G10)+H10/(H10+J10)*(K10-G10)</f>
        <v>#DIV/0!</v>
      </c>
      <c r="M10" s="34"/>
      <c r="N10" s="39"/>
      <c r="O10" s="40"/>
      <c r="P10" s="34"/>
    </row>
    <row r="11" spans="1:16" ht="12.75">
      <c r="A11" s="33" t="s">
        <v>53</v>
      </c>
      <c r="B11" s="41" t="s">
        <v>28</v>
      </c>
      <c r="C11" s="42">
        <v>37789</v>
      </c>
      <c r="D11" s="43" t="s">
        <v>54</v>
      </c>
      <c r="E11" s="44" t="s">
        <v>55</v>
      </c>
      <c r="F11" s="41" t="s">
        <v>29</v>
      </c>
      <c r="G11" s="45">
        <v>6.3</v>
      </c>
      <c r="H11" s="41">
        <v>6</v>
      </c>
      <c r="I11" s="27" t="s">
        <v>22</v>
      </c>
      <c r="J11" s="41">
        <v>2</v>
      </c>
      <c r="K11" s="46">
        <v>6.6</v>
      </c>
      <c r="L11" s="47">
        <f t="shared" si="0"/>
        <v>6.5249999999999995</v>
      </c>
      <c r="M11" s="41">
        <v>2</v>
      </c>
      <c r="N11" s="48"/>
      <c r="O11" s="49">
        <v>1.2</v>
      </c>
      <c r="P11" s="41"/>
    </row>
    <row r="12" spans="1:16" ht="12.75">
      <c r="A12" s="33" t="s">
        <v>53</v>
      </c>
      <c r="B12" s="41" t="s">
        <v>28</v>
      </c>
      <c r="C12" s="42">
        <v>37789</v>
      </c>
      <c r="D12" s="43" t="s">
        <v>54</v>
      </c>
      <c r="E12" s="44" t="s">
        <v>55</v>
      </c>
      <c r="F12" s="41" t="s">
        <v>29</v>
      </c>
      <c r="G12" s="45">
        <v>6.3</v>
      </c>
      <c r="H12" s="41">
        <v>6</v>
      </c>
      <c r="I12" s="27" t="s">
        <v>22</v>
      </c>
      <c r="J12" s="41">
        <v>4</v>
      </c>
      <c r="K12" s="46">
        <v>7.1</v>
      </c>
      <c r="L12" s="47">
        <f t="shared" si="0"/>
        <v>6.779999999999999</v>
      </c>
      <c r="M12" s="41">
        <v>2</v>
      </c>
      <c r="N12" s="50"/>
      <c r="O12" s="49">
        <v>1.2</v>
      </c>
      <c r="P12" s="41"/>
    </row>
    <row r="13" spans="1:16" ht="12.75">
      <c r="A13" s="33" t="s">
        <v>53</v>
      </c>
      <c r="B13" s="41" t="s">
        <v>28</v>
      </c>
      <c r="C13" s="42">
        <v>37789</v>
      </c>
      <c r="D13" s="43" t="s">
        <v>54</v>
      </c>
      <c r="E13" s="44" t="s">
        <v>55</v>
      </c>
      <c r="F13" s="41" t="s">
        <v>29</v>
      </c>
      <c r="G13" s="45">
        <v>6.5</v>
      </c>
      <c r="H13" s="41">
        <v>2</v>
      </c>
      <c r="I13" s="27" t="s">
        <v>22</v>
      </c>
      <c r="J13" s="41">
        <v>5</v>
      </c>
      <c r="K13" s="46">
        <v>7.1</v>
      </c>
      <c r="L13" s="47">
        <f t="shared" si="0"/>
        <v>6.671428571428572</v>
      </c>
      <c r="M13" s="41">
        <v>2</v>
      </c>
      <c r="N13" s="50"/>
      <c r="O13" s="49">
        <v>1.2</v>
      </c>
      <c r="P13" s="41"/>
    </row>
    <row r="14" spans="1:16" ht="12.75">
      <c r="A14" s="33" t="s">
        <v>53</v>
      </c>
      <c r="B14" s="41" t="s">
        <v>28</v>
      </c>
      <c r="C14" s="42">
        <v>37789</v>
      </c>
      <c r="D14" s="43" t="s">
        <v>54</v>
      </c>
      <c r="E14" s="44" t="s">
        <v>55</v>
      </c>
      <c r="F14" s="41" t="s">
        <v>29</v>
      </c>
      <c r="G14" s="45">
        <v>6.3</v>
      </c>
      <c r="H14" s="41">
        <v>6</v>
      </c>
      <c r="I14" s="27" t="s">
        <v>22</v>
      </c>
      <c r="J14" s="41">
        <v>1</v>
      </c>
      <c r="K14" s="46">
        <v>6.6</v>
      </c>
      <c r="L14" s="47">
        <f t="shared" si="0"/>
        <v>6.557142857142857</v>
      </c>
      <c r="M14" s="41">
        <v>2</v>
      </c>
      <c r="N14" s="50"/>
      <c r="O14" s="49">
        <v>1.2</v>
      </c>
      <c r="P14" s="41"/>
    </row>
    <row r="15" spans="1:16" ht="12.75">
      <c r="A15" s="33" t="s">
        <v>53</v>
      </c>
      <c r="B15" s="41" t="s">
        <v>28</v>
      </c>
      <c r="C15" s="42">
        <v>37789</v>
      </c>
      <c r="D15" s="43" t="s">
        <v>54</v>
      </c>
      <c r="E15" s="44" t="s">
        <v>55</v>
      </c>
      <c r="F15" s="41" t="s">
        <v>29</v>
      </c>
      <c r="G15" s="45">
        <v>6.5</v>
      </c>
      <c r="H15" s="41">
        <v>2</v>
      </c>
      <c r="I15" s="27" t="s">
        <v>22</v>
      </c>
      <c r="J15" s="41">
        <v>1</v>
      </c>
      <c r="K15" s="46">
        <v>6.6</v>
      </c>
      <c r="L15" s="47">
        <f t="shared" si="0"/>
        <v>6.566666666666666</v>
      </c>
      <c r="M15" s="41">
        <v>2</v>
      </c>
      <c r="N15" s="48">
        <v>6.6</v>
      </c>
      <c r="O15" s="49">
        <v>1.2</v>
      </c>
      <c r="P15" s="41" t="s">
        <v>76</v>
      </c>
    </row>
    <row r="16" spans="1:16" ht="12.75">
      <c r="A16" s="33" t="s">
        <v>53</v>
      </c>
      <c r="B16" s="41" t="s">
        <v>28</v>
      </c>
      <c r="C16" s="42">
        <v>37789</v>
      </c>
      <c r="D16" s="43" t="s">
        <v>54</v>
      </c>
      <c r="E16" s="44" t="s">
        <v>55</v>
      </c>
      <c r="F16" s="41" t="s">
        <v>29</v>
      </c>
      <c r="G16" s="45">
        <v>6.5</v>
      </c>
      <c r="H16" s="41">
        <v>1.5</v>
      </c>
      <c r="I16" s="27" t="s">
        <v>22</v>
      </c>
      <c r="J16" s="41">
        <v>5</v>
      </c>
      <c r="K16" s="46">
        <v>7.1</v>
      </c>
      <c r="L16" s="47">
        <f t="shared" si="0"/>
        <v>6.638461538461538</v>
      </c>
      <c r="M16" s="41">
        <v>2</v>
      </c>
      <c r="N16" s="50">
        <f>SUM(L11:L16)/6</f>
        <v>6.623116605616606</v>
      </c>
      <c r="O16" s="49">
        <v>1.2</v>
      </c>
      <c r="P16" s="71">
        <f>SUM((L12)+L13+L16)/3</f>
        <v>6.696630036630037</v>
      </c>
    </row>
    <row r="17" spans="1:16" ht="12.75">
      <c r="A17" s="33"/>
      <c r="B17" s="41"/>
      <c r="C17" s="42"/>
      <c r="D17" s="43"/>
      <c r="E17" s="41"/>
      <c r="F17" s="41"/>
      <c r="G17" s="45"/>
      <c r="H17" s="41"/>
      <c r="I17" s="27" t="s">
        <v>22</v>
      </c>
      <c r="J17" s="41"/>
      <c r="K17" s="46"/>
      <c r="L17" s="47" t="e">
        <f t="shared" si="0"/>
        <v>#DIV/0!</v>
      </c>
      <c r="M17" s="41"/>
      <c r="N17" s="50"/>
      <c r="O17" s="49"/>
      <c r="P17" s="41"/>
    </row>
    <row r="18" spans="1:16" ht="12.75">
      <c r="A18" s="33" t="s">
        <v>53</v>
      </c>
      <c r="B18" s="41" t="s">
        <v>28</v>
      </c>
      <c r="C18" s="42">
        <v>37791</v>
      </c>
      <c r="D18" s="70" t="s">
        <v>56</v>
      </c>
      <c r="E18" s="41" t="s">
        <v>57</v>
      </c>
      <c r="F18" s="41" t="s">
        <v>29</v>
      </c>
      <c r="G18" s="45">
        <v>6.3</v>
      </c>
      <c r="H18" s="41">
        <v>5</v>
      </c>
      <c r="I18" s="27" t="s">
        <v>22</v>
      </c>
      <c r="J18" s="41">
        <v>2</v>
      </c>
      <c r="K18" s="46">
        <v>7.1</v>
      </c>
      <c r="L18" s="47">
        <f t="shared" si="0"/>
        <v>6.871428571428571</v>
      </c>
      <c r="M18" s="41">
        <v>2</v>
      </c>
      <c r="N18" s="50"/>
      <c r="O18" s="49">
        <v>1.2</v>
      </c>
      <c r="P18" s="41"/>
    </row>
    <row r="19" spans="1:16" ht="12.75">
      <c r="A19" s="33" t="s">
        <v>53</v>
      </c>
      <c r="B19" s="41" t="s">
        <v>28</v>
      </c>
      <c r="C19" s="42">
        <v>37791</v>
      </c>
      <c r="D19" s="70" t="s">
        <v>56</v>
      </c>
      <c r="E19" s="41" t="s">
        <v>57</v>
      </c>
      <c r="F19" s="41" t="s">
        <v>29</v>
      </c>
      <c r="G19" s="45">
        <v>6.5</v>
      </c>
      <c r="H19" s="41">
        <v>4</v>
      </c>
      <c r="I19" s="27" t="s">
        <v>22</v>
      </c>
      <c r="J19" s="41">
        <v>2</v>
      </c>
      <c r="K19" s="46">
        <v>7.1</v>
      </c>
      <c r="L19" s="47">
        <f t="shared" si="0"/>
        <v>6.8999999999999995</v>
      </c>
      <c r="M19" s="41">
        <v>2</v>
      </c>
      <c r="N19" s="50"/>
      <c r="O19" s="49">
        <v>1.2</v>
      </c>
      <c r="P19" s="41"/>
    </row>
    <row r="20" spans="1:16" ht="12.75">
      <c r="A20" s="33" t="s">
        <v>53</v>
      </c>
      <c r="B20" s="41" t="s">
        <v>28</v>
      </c>
      <c r="C20" s="42">
        <v>37791</v>
      </c>
      <c r="D20" s="70" t="s">
        <v>56</v>
      </c>
      <c r="E20" s="41" t="s">
        <v>57</v>
      </c>
      <c r="F20" s="41" t="s">
        <v>29</v>
      </c>
      <c r="G20" s="45">
        <v>6.3</v>
      </c>
      <c r="H20" s="41">
        <v>5</v>
      </c>
      <c r="I20" s="27" t="s">
        <v>22</v>
      </c>
      <c r="J20" s="41">
        <v>1</v>
      </c>
      <c r="K20" s="46">
        <v>6.6</v>
      </c>
      <c r="L20" s="47">
        <f t="shared" si="0"/>
        <v>6.55</v>
      </c>
      <c r="M20" s="41">
        <v>3</v>
      </c>
      <c r="N20" s="48">
        <v>6.8</v>
      </c>
      <c r="O20" s="49">
        <v>1.2</v>
      </c>
      <c r="P20" s="41" t="s">
        <v>76</v>
      </c>
    </row>
    <row r="21" spans="1:16" ht="12.75">
      <c r="A21" s="33" t="s">
        <v>53</v>
      </c>
      <c r="B21" s="41" t="s">
        <v>28</v>
      </c>
      <c r="C21" s="42">
        <v>37791</v>
      </c>
      <c r="D21" s="70" t="s">
        <v>56</v>
      </c>
      <c r="E21" s="41" t="s">
        <v>57</v>
      </c>
      <c r="F21" s="41" t="s">
        <v>29</v>
      </c>
      <c r="G21" s="45">
        <v>6.6</v>
      </c>
      <c r="H21" s="41">
        <v>1</v>
      </c>
      <c r="I21" s="27" t="s">
        <v>22</v>
      </c>
      <c r="J21" s="41">
        <v>2</v>
      </c>
      <c r="K21" s="46">
        <v>7.1</v>
      </c>
      <c r="L21" s="47">
        <f t="shared" si="0"/>
        <v>6.766666666666667</v>
      </c>
      <c r="M21" s="41">
        <v>3</v>
      </c>
      <c r="N21" s="50">
        <f>SUM(6.87+6.9+6.87+6.9+6.55+6.77)/6</f>
        <v>6.81</v>
      </c>
      <c r="O21" s="49">
        <v>1.2</v>
      </c>
      <c r="P21" s="71">
        <f>SUM(L18+L19)/2</f>
        <v>6.885714285714285</v>
      </c>
    </row>
    <row r="22" spans="1:16" ht="12.75">
      <c r="A22" s="33"/>
      <c r="B22" s="41"/>
      <c r="C22" s="42"/>
      <c r="D22" s="43"/>
      <c r="E22" s="41"/>
      <c r="F22" s="41"/>
      <c r="G22" s="45"/>
      <c r="H22" s="41"/>
      <c r="I22" s="27" t="s">
        <v>22</v>
      </c>
      <c r="J22" s="41"/>
      <c r="K22" s="46"/>
      <c r="L22" s="47" t="e">
        <f t="shared" si="0"/>
        <v>#DIV/0!</v>
      </c>
      <c r="M22" s="41"/>
      <c r="N22" s="50"/>
      <c r="O22" s="49"/>
      <c r="P22" s="41"/>
    </row>
    <row r="23" spans="1:16" ht="12.75">
      <c r="A23" s="33" t="s">
        <v>53</v>
      </c>
      <c r="B23" s="41" t="s">
        <v>28</v>
      </c>
      <c r="C23" s="42">
        <v>37793</v>
      </c>
      <c r="D23" s="70" t="s">
        <v>58</v>
      </c>
      <c r="E23" s="41" t="s">
        <v>59</v>
      </c>
      <c r="F23" s="41" t="s">
        <v>29</v>
      </c>
      <c r="G23" s="45">
        <v>6.6</v>
      </c>
      <c r="H23" s="41">
        <v>0.5</v>
      </c>
      <c r="I23" s="27" t="s">
        <v>22</v>
      </c>
      <c r="J23" s="41">
        <v>4</v>
      </c>
      <c r="K23" s="46">
        <v>7.1</v>
      </c>
      <c r="L23" s="47">
        <f t="shared" si="0"/>
        <v>6.655555555555555</v>
      </c>
      <c r="M23" s="41">
        <v>2</v>
      </c>
      <c r="N23" s="50"/>
      <c r="O23" s="49">
        <v>1.6</v>
      </c>
      <c r="P23" s="41" t="s">
        <v>76</v>
      </c>
    </row>
    <row r="24" spans="1:16" ht="12.75">
      <c r="A24" s="33" t="s">
        <v>53</v>
      </c>
      <c r="B24" s="41" t="s">
        <v>28</v>
      </c>
      <c r="C24" s="42">
        <v>37793</v>
      </c>
      <c r="D24" s="70" t="s">
        <v>58</v>
      </c>
      <c r="E24" s="41" t="s">
        <v>59</v>
      </c>
      <c r="F24" s="41" t="s">
        <v>29</v>
      </c>
      <c r="G24" s="45">
        <v>6.3</v>
      </c>
      <c r="H24" s="41">
        <v>5</v>
      </c>
      <c r="I24" s="27" t="s">
        <v>22</v>
      </c>
      <c r="J24" s="41">
        <v>3.5</v>
      </c>
      <c r="K24" s="46">
        <v>7.1</v>
      </c>
      <c r="L24" s="47">
        <f t="shared" si="0"/>
        <v>6.770588235294118</v>
      </c>
      <c r="M24" s="41">
        <v>2</v>
      </c>
      <c r="N24" s="50">
        <f>SUM(L23:L24)/2</f>
        <v>6.713071895424836</v>
      </c>
      <c r="O24" s="49">
        <v>1.6</v>
      </c>
      <c r="P24" s="41">
        <v>6.77</v>
      </c>
    </row>
    <row r="25" spans="1:16" ht="12.75">
      <c r="A25" s="33"/>
      <c r="B25" s="41"/>
      <c r="C25" s="42"/>
      <c r="D25" s="43"/>
      <c r="E25" s="41"/>
      <c r="F25" s="41"/>
      <c r="G25" s="45"/>
      <c r="H25" s="41"/>
      <c r="I25" s="27" t="s">
        <v>22</v>
      </c>
      <c r="J25" s="41"/>
      <c r="K25" s="46"/>
      <c r="L25" s="47" t="e">
        <f t="shared" si="0"/>
        <v>#DIV/0!</v>
      </c>
      <c r="M25" s="41"/>
      <c r="N25" s="50"/>
      <c r="O25" s="49"/>
      <c r="P25" s="41"/>
    </row>
    <row r="26" spans="1:16" ht="12.75">
      <c r="A26" s="33" t="s">
        <v>53</v>
      </c>
      <c r="B26" s="41" t="s">
        <v>60</v>
      </c>
      <c r="C26" s="42">
        <v>37801</v>
      </c>
      <c r="D26" s="43" t="s">
        <v>61</v>
      </c>
      <c r="E26" s="44" t="s">
        <v>66</v>
      </c>
      <c r="F26" s="41" t="s">
        <v>29</v>
      </c>
      <c r="G26" s="45">
        <v>6.6</v>
      </c>
      <c r="H26" s="41">
        <v>2.5</v>
      </c>
      <c r="I26" s="27" t="s">
        <v>22</v>
      </c>
      <c r="J26" s="41">
        <v>3</v>
      </c>
      <c r="K26" s="46">
        <v>7.1</v>
      </c>
      <c r="L26" s="47">
        <f t="shared" si="0"/>
        <v>6.827272727272727</v>
      </c>
      <c r="M26" s="41">
        <v>2</v>
      </c>
      <c r="N26" s="50"/>
      <c r="O26" s="49">
        <v>2</v>
      </c>
      <c r="P26" s="41"/>
    </row>
    <row r="27" spans="1:16" ht="12.75">
      <c r="A27" s="33" t="s">
        <v>53</v>
      </c>
      <c r="B27" s="41" t="s">
        <v>60</v>
      </c>
      <c r="C27" s="42">
        <v>37801</v>
      </c>
      <c r="D27" s="43" t="s">
        <v>61</v>
      </c>
      <c r="E27" s="44" t="s">
        <v>66</v>
      </c>
      <c r="F27" s="41" t="s">
        <v>29</v>
      </c>
      <c r="G27" s="45">
        <v>6.5</v>
      </c>
      <c r="H27" s="41">
        <v>3</v>
      </c>
      <c r="I27" s="27" t="s">
        <v>22</v>
      </c>
      <c r="J27" s="41">
        <v>3</v>
      </c>
      <c r="K27" s="46">
        <v>7.1</v>
      </c>
      <c r="L27" s="47">
        <f t="shared" si="0"/>
        <v>6.8</v>
      </c>
      <c r="M27" s="41">
        <v>2</v>
      </c>
      <c r="N27" s="48">
        <v>6.8</v>
      </c>
      <c r="O27" s="49">
        <v>2</v>
      </c>
      <c r="P27" s="41" t="s">
        <v>76</v>
      </c>
    </row>
    <row r="28" spans="1:16" ht="12.75">
      <c r="A28" s="33" t="s">
        <v>53</v>
      </c>
      <c r="B28" s="41" t="s">
        <v>60</v>
      </c>
      <c r="C28" s="42">
        <v>37801</v>
      </c>
      <c r="D28" s="43" t="s">
        <v>61</v>
      </c>
      <c r="E28" s="44" t="s">
        <v>66</v>
      </c>
      <c r="F28" s="41" t="s">
        <v>29</v>
      </c>
      <c r="G28" s="45">
        <v>6.5</v>
      </c>
      <c r="H28" s="41">
        <v>3.5</v>
      </c>
      <c r="I28" s="27" t="s">
        <v>22</v>
      </c>
      <c r="J28" s="41">
        <v>3</v>
      </c>
      <c r="K28" s="46">
        <v>7.1</v>
      </c>
      <c r="L28" s="47">
        <f t="shared" si="0"/>
        <v>6.823076923076923</v>
      </c>
      <c r="M28" s="41">
        <v>2</v>
      </c>
      <c r="N28" s="50">
        <f>SUM(L26:L28)/3</f>
        <v>6.816783216783217</v>
      </c>
      <c r="O28" s="49">
        <v>2</v>
      </c>
      <c r="P28" s="41">
        <v>6.81</v>
      </c>
    </row>
    <row r="29" spans="1:16" ht="12.75">
      <c r="A29" s="33"/>
      <c r="B29" s="41"/>
      <c r="C29" s="42"/>
      <c r="D29" s="43"/>
      <c r="E29" s="44"/>
      <c r="F29" s="41"/>
      <c r="G29" s="45"/>
      <c r="H29" s="41"/>
      <c r="I29" s="27" t="s">
        <v>22</v>
      </c>
      <c r="J29" s="41"/>
      <c r="K29" s="46"/>
      <c r="L29" s="47" t="e">
        <f aca="true" t="shared" si="1" ref="L29:L62">SUM(G29)+H29/(H29+J29)*(K29-G29)</f>
        <v>#DIV/0!</v>
      </c>
      <c r="M29" s="41"/>
      <c r="N29" s="50"/>
      <c r="O29" s="49"/>
      <c r="P29" s="41"/>
    </row>
    <row r="30" spans="1:16" ht="12.75">
      <c r="A30" s="33" t="s">
        <v>53</v>
      </c>
      <c r="B30" s="41" t="s">
        <v>28</v>
      </c>
      <c r="C30" s="42">
        <v>37809</v>
      </c>
      <c r="D30" s="70" t="s">
        <v>59</v>
      </c>
      <c r="E30" s="41" t="s">
        <v>67</v>
      </c>
      <c r="F30" s="41" t="s">
        <v>29</v>
      </c>
      <c r="G30" s="45">
        <v>6.3</v>
      </c>
      <c r="H30" s="41">
        <v>5.5</v>
      </c>
      <c r="I30" s="27" t="s">
        <v>22</v>
      </c>
      <c r="J30" s="41">
        <v>2.5</v>
      </c>
      <c r="K30" s="46">
        <v>6.6</v>
      </c>
      <c r="L30" s="47">
        <f t="shared" si="1"/>
        <v>6.50625</v>
      </c>
      <c r="M30" s="41">
        <v>2.5</v>
      </c>
      <c r="N30" s="48">
        <v>6.6</v>
      </c>
      <c r="O30" s="49">
        <v>1.5</v>
      </c>
      <c r="P30" s="41"/>
    </row>
    <row r="31" spans="1:16" ht="12.75">
      <c r="A31" s="33" t="s">
        <v>53</v>
      </c>
      <c r="B31" s="41" t="s">
        <v>28</v>
      </c>
      <c r="C31" s="42">
        <v>37809</v>
      </c>
      <c r="D31" s="70" t="s">
        <v>59</v>
      </c>
      <c r="E31" s="41" t="s">
        <v>67</v>
      </c>
      <c r="F31" s="41" t="s">
        <v>29</v>
      </c>
      <c r="G31" s="45">
        <v>6.3</v>
      </c>
      <c r="H31" s="41">
        <v>5.5</v>
      </c>
      <c r="I31" s="27" t="s">
        <v>22</v>
      </c>
      <c r="J31" s="41">
        <v>5</v>
      </c>
      <c r="K31" s="46">
        <v>7.1</v>
      </c>
      <c r="L31" s="47">
        <f t="shared" si="1"/>
        <v>6.719047619047619</v>
      </c>
      <c r="M31" s="41">
        <v>2.5</v>
      </c>
      <c r="N31" s="50"/>
      <c r="O31" s="49">
        <v>1.5</v>
      </c>
      <c r="P31" s="41"/>
    </row>
    <row r="32" spans="1:16" ht="12.75">
      <c r="A32" s="33" t="s">
        <v>53</v>
      </c>
      <c r="B32" s="41" t="s">
        <v>28</v>
      </c>
      <c r="C32" s="42">
        <v>37809</v>
      </c>
      <c r="D32" s="70" t="s">
        <v>59</v>
      </c>
      <c r="E32" s="41" t="s">
        <v>67</v>
      </c>
      <c r="F32" s="41" t="s">
        <v>29</v>
      </c>
      <c r="G32" s="45">
        <v>6.3</v>
      </c>
      <c r="H32" s="41">
        <v>5.5</v>
      </c>
      <c r="I32" s="27" t="s">
        <v>22</v>
      </c>
      <c r="J32" s="41">
        <v>1.5</v>
      </c>
      <c r="K32" s="46">
        <v>6.6</v>
      </c>
      <c r="L32" s="47">
        <f t="shared" si="1"/>
        <v>6.535714285714286</v>
      </c>
      <c r="M32" s="41">
        <v>2.5</v>
      </c>
      <c r="N32" s="50"/>
      <c r="O32" s="49">
        <v>1.5</v>
      </c>
      <c r="P32" s="41" t="s">
        <v>76</v>
      </c>
    </row>
    <row r="33" spans="1:16" ht="12.75">
      <c r="A33" s="33" t="s">
        <v>53</v>
      </c>
      <c r="B33" s="41" t="s">
        <v>28</v>
      </c>
      <c r="C33" s="42">
        <v>37809</v>
      </c>
      <c r="D33" s="70" t="s">
        <v>59</v>
      </c>
      <c r="E33" s="41" t="s">
        <v>67</v>
      </c>
      <c r="F33" s="41" t="s">
        <v>29</v>
      </c>
      <c r="G33" s="45">
        <v>6.3</v>
      </c>
      <c r="H33" s="41">
        <v>5.5</v>
      </c>
      <c r="I33" s="27" t="s">
        <v>22</v>
      </c>
      <c r="J33" s="41">
        <v>6.5</v>
      </c>
      <c r="K33" s="46">
        <v>7.1</v>
      </c>
      <c r="L33" s="47">
        <f t="shared" si="1"/>
        <v>6.666666666666666</v>
      </c>
      <c r="M33" s="41">
        <v>2.5</v>
      </c>
      <c r="N33" s="50">
        <f>SUM(L30:L33)/4</f>
        <v>6.606919642857143</v>
      </c>
      <c r="O33" s="49">
        <v>1.5</v>
      </c>
      <c r="P33" s="71">
        <f>SUM((L31)+L33)/2</f>
        <v>6.692857142857143</v>
      </c>
    </row>
    <row r="34" spans="1:16" ht="12.75">
      <c r="A34" s="33"/>
      <c r="B34" s="41"/>
      <c r="C34" s="42"/>
      <c r="D34" s="43"/>
      <c r="E34" s="44"/>
      <c r="F34" s="41"/>
      <c r="G34" s="45"/>
      <c r="H34" s="41"/>
      <c r="I34" s="27" t="s">
        <v>22</v>
      </c>
      <c r="J34" s="41"/>
      <c r="K34" s="46"/>
      <c r="L34" s="47" t="e">
        <f t="shared" si="1"/>
        <v>#DIV/0!</v>
      </c>
      <c r="M34" s="41"/>
      <c r="N34" s="50"/>
      <c r="O34" s="49"/>
      <c r="P34" s="41"/>
    </row>
    <row r="35" spans="1:16" ht="12.75">
      <c r="A35" s="33" t="s">
        <v>53</v>
      </c>
      <c r="B35" s="41" t="s">
        <v>28</v>
      </c>
      <c r="C35" s="42">
        <v>37814</v>
      </c>
      <c r="D35" s="70" t="s">
        <v>62</v>
      </c>
      <c r="E35" s="41" t="s">
        <v>68</v>
      </c>
      <c r="F35" s="41" t="s">
        <v>29</v>
      </c>
      <c r="G35" s="45">
        <v>6.3</v>
      </c>
      <c r="H35" s="41">
        <v>5</v>
      </c>
      <c r="I35" s="27" t="s">
        <v>22</v>
      </c>
      <c r="J35" s="41">
        <v>2.5</v>
      </c>
      <c r="K35" s="46">
        <v>6.6</v>
      </c>
      <c r="L35" s="47">
        <f t="shared" si="1"/>
        <v>6.5</v>
      </c>
      <c r="M35" s="41">
        <v>2</v>
      </c>
      <c r="N35" s="50"/>
      <c r="O35" s="49">
        <v>0.7</v>
      </c>
      <c r="P35" s="41"/>
    </row>
    <row r="36" spans="1:16" ht="12.75">
      <c r="A36" s="33" t="s">
        <v>53</v>
      </c>
      <c r="B36" s="41" t="s">
        <v>28</v>
      </c>
      <c r="C36" s="42">
        <v>37814</v>
      </c>
      <c r="D36" s="70" t="s">
        <v>62</v>
      </c>
      <c r="E36" s="41" t="s">
        <v>68</v>
      </c>
      <c r="F36" s="41" t="s">
        <v>29</v>
      </c>
      <c r="G36" s="45">
        <v>6.3</v>
      </c>
      <c r="H36" s="41">
        <v>5</v>
      </c>
      <c r="I36" s="27" t="s">
        <v>22</v>
      </c>
      <c r="J36" s="41">
        <v>4</v>
      </c>
      <c r="K36" s="46">
        <v>7.1</v>
      </c>
      <c r="L36" s="47">
        <f t="shared" si="1"/>
        <v>6.7444444444444445</v>
      </c>
      <c r="M36" s="41">
        <v>2</v>
      </c>
      <c r="N36" s="48">
        <v>6.6</v>
      </c>
      <c r="O36" s="49">
        <v>0.7</v>
      </c>
      <c r="P36" s="41"/>
    </row>
    <row r="37" spans="1:16" ht="12.75">
      <c r="A37" s="33" t="s">
        <v>53</v>
      </c>
      <c r="B37" s="41" t="s">
        <v>28</v>
      </c>
      <c r="C37" s="42">
        <v>37814</v>
      </c>
      <c r="D37" s="70" t="s">
        <v>62</v>
      </c>
      <c r="E37" s="41" t="s">
        <v>68</v>
      </c>
      <c r="F37" s="41" t="s">
        <v>29</v>
      </c>
      <c r="G37" s="45">
        <v>6.5</v>
      </c>
      <c r="H37" s="41">
        <v>1</v>
      </c>
      <c r="I37" s="27" t="s">
        <v>22</v>
      </c>
      <c r="J37" s="41">
        <v>4</v>
      </c>
      <c r="K37" s="46">
        <v>7.1</v>
      </c>
      <c r="L37" s="47">
        <f t="shared" si="1"/>
        <v>6.62</v>
      </c>
      <c r="M37" s="41">
        <v>2</v>
      </c>
      <c r="N37" s="50"/>
      <c r="O37" s="49">
        <v>0.7</v>
      </c>
      <c r="P37" s="41" t="s">
        <v>76</v>
      </c>
    </row>
    <row r="38" spans="1:16" ht="12.75">
      <c r="A38" s="33" t="s">
        <v>53</v>
      </c>
      <c r="B38" s="41" t="s">
        <v>28</v>
      </c>
      <c r="C38" s="42">
        <v>37814</v>
      </c>
      <c r="D38" s="70" t="s">
        <v>62</v>
      </c>
      <c r="E38" s="41" t="s">
        <v>68</v>
      </c>
      <c r="F38" s="41" t="s">
        <v>29</v>
      </c>
      <c r="G38" s="45">
        <v>6.3</v>
      </c>
      <c r="H38" s="41">
        <v>5</v>
      </c>
      <c r="I38" s="27" t="s">
        <v>22</v>
      </c>
      <c r="J38" s="41">
        <v>1</v>
      </c>
      <c r="K38" s="46">
        <v>6.6</v>
      </c>
      <c r="L38" s="47">
        <f t="shared" si="1"/>
        <v>6.55</v>
      </c>
      <c r="M38" s="41">
        <v>2</v>
      </c>
      <c r="N38" s="50">
        <f>SUM(L35:L38)/4</f>
        <v>6.603611111111111</v>
      </c>
      <c r="O38" s="49">
        <v>0.7</v>
      </c>
      <c r="P38" s="71">
        <f>SUM((L36)+L37)/2</f>
        <v>6.682222222222222</v>
      </c>
    </row>
    <row r="39" spans="1:16" ht="12.75">
      <c r="A39" s="33"/>
      <c r="B39" s="41"/>
      <c r="C39" s="42"/>
      <c r="D39" s="43"/>
      <c r="E39" s="44"/>
      <c r="F39" s="41"/>
      <c r="G39" s="45"/>
      <c r="H39" s="41"/>
      <c r="I39" s="27" t="s">
        <v>22</v>
      </c>
      <c r="J39" s="41"/>
      <c r="K39" s="46"/>
      <c r="L39" s="47" t="e">
        <f t="shared" si="1"/>
        <v>#DIV/0!</v>
      </c>
      <c r="M39" s="41"/>
      <c r="N39" s="50"/>
      <c r="O39" s="49"/>
      <c r="P39" s="41"/>
    </row>
    <row r="40" spans="1:16" ht="12.75">
      <c r="A40" s="33" t="s">
        <v>53</v>
      </c>
      <c r="B40" s="41" t="s">
        <v>28</v>
      </c>
      <c r="C40" s="42">
        <v>37823</v>
      </c>
      <c r="D40" s="70" t="s">
        <v>63</v>
      </c>
      <c r="E40" s="41" t="s">
        <v>64</v>
      </c>
      <c r="F40" s="41" t="s">
        <v>29</v>
      </c>
      <c r="G40" s="45">
        <v>6.3</v>
      </c>
      <c r="H40" s="41">
        <v>6</v>
      </c>
      <c r="I40" s="27" t="s">
        <v>22</v>
      </c>
      <c r="J40" s="41">
        <v>3</v>
      </c>
      <c r="K40" s="46">
        <v>7.1</v>
      </c>
      <c r="L40" s="47">
        <f t="shared" si="1"/>
        <v>6.833333333333333</v>
      </c>
      <c r="M40" s="41">
        <v>1.5</v>
      </c>
      <c r="N40" s="48">
        <v>6.7</v>
      </c>
      <c r="O40" s="49">
        <v>1</v>
      </c>
      <c r="P40" s="41"/>
    </row>
    <row r="41" spans="1:16" ht="12.75">
      <c r="A41" s="33" t="s">
        <v>53</v>
      </c>
      <c r="B41" s="41" t="s">
        <v>28</v>
      </c>
      <c r="C41" s="42">
        <v>37823</v>
      </c>
      <c r="D41" s="70" t="s">
        <v>63</v>
      </c>
      <c r="E41" s="41" t="s">
        <v>64</v>
      </c>
      <c r="F41" s="41" t="s">
        <v>29</v>
      </c>
      <c r="G41" s="45">
        <v>6.6</v>
      </c>
      <c r="H41" s="41">
        <v>1</v>
      </c>
      <c r="I41" s="27" t="s">
        <v>22</v>
      </c>
      <c r="J41" s="41">
        <v>3</v>
      </c>
      <c r="K41" s="46">
        <v>7.1</v>
      </c>
      <c r="L41" s="47">
        <f t="shared" si="1"/>
        <v>6.725</v>
      </c>
      <c r="M41" s="41">
        <v>1.5</v>
      </c>
      <c r="N41" s="50"/>
      <c r="O41" s="49">
        <v>1</v>
      </c>
      <c r="P41" s="41" t="s">
        <v>76</v>
      </c>
    </row>
    <row r="42" spans="1:16" ht="12.75">
      <c r="A42" s="33" t="s">
        <v>53</v>
      </c>
      <c r="B42" s="41" t="s">
        <v>28</v>
      </c>
      <c r="C42" s="42">
        <v>37823</v>
      </c>
      <c r="D42" s="70" t="s">
        <v>63</v>
      </c>
      <c r="E42" s="41" t="s">
        <v>64</v>
      </c>
      <c r="F42" s="41" t="s">
        <v>29</v>
      </c>
      <c r="G42" s="45">
        <v>6.6</v>
      </c>
      <c r="H42" s="41">
        <v>0.5</v>
      </c>
      <c r="I42" s="27" t="s">
        <v>22</v>
      </c>
      <c r="J42" s="41">
        <v>3</v>
      </c>
      <c r="K42" s="46">
        <v>7.1</v>
      </c>
      <c r="L42" s="47">
        <f t="shared" si="1"/>
        <v>6.671428571428571</v>
      </c>
      <c r="M42" s="41">
        <v>1.5</v>
      </c>
      <c r="N42" s="50">
        <f>SUM(L40:L42)/3</f>
        <v>6.743253968253968</v>
      </c>
      <c r="O42" s="49">
        <v>1</v>
      </c>
      <c r="P42" s="41">
        <v>6.83</v>
      </c>
    </row>
    <row r="43" spans="1:16" ht="12.75">
      <c r="A43" s="33"/>
      <c r="B43" s="41"/>
      <c r="C43" s="42"/>
      <c r="D43" s="43"/>
      <c r="E43" s="44"/>
      <c r="F43" s="41"/>
      <c r="G43" s="45"/>
      <c r="H43" s="41"/>
      <c r="I43" s="27" t="s">
        <v>22</v>
      </c>
      <c r="J43" s="41"/>
      <c r="K43" s="46"/>
      <c r="L43" s="47" t="e">
        <f t="shared" si="1"/>
        <v>#DIV/0!</v>
      </c>
      <c r="M43" s="41"/>
      <c r="N43" s="50"/>
      <c r="O43" s="49"/>
      <c r="P43" s="41"/>
    </row>
    <row r="44" spans="1:16" ht="12.75">
      <c r="A44" s="33" t="s">
        <v>53</v>
      </c>
      <c r="B44" s="41" t="s">
        <v>28</v>
      </c>
      <c r="C44" s="42">
        <v>37831</v>
      </c>
      <c r="D44" s="70" t="s">
        <v>63</v>
      </c>
      <c r="E44" s="41" t="s">
        <v>69</v>
      </c>
      <c r="F44" s="41" t="s">
        <v>29</v>
      </c>
      <c r="G44" s="45">
        <v>6.5</v>
      </c>
      <c r="H44" s="41">
        <v>2</v>
      </c>
      <c r="I44" s="27" t="s">
        <v>22</v>
      </c>
      <c r="J44" s="41">
        <v>3</v>
      </c>
      <c r="K44" s="46">
        <v>7.1</v>
      </c>
      <c r="L44" s="47">
        <f t="shared" si="1"/>
        <v>6.74</v>
      </c>
      <c r="M44" s="41">
        <v>1.5</v>
      </c>
      <c r="N44" s="48">
        <v>6.8</v>
      </c>
      <c r="O44" s="49">
        <v>1.5</v>
      </c>
      <c r="P44" s="41"/>
    </row>
    <row r="45" spans="1:16" ht="12.75">
      <c r="A45" s="33" t="s">
        <v>53</v>
      </c>
      <c r="B45" s="41" t="s">
        <v>28</v>
      </c>
      <c r="C45" s="42">
        <v>37831</v>
      </c>
      <c r="D45" s="70" t="s">
        <v>63</v>
      </c>
      <c r="E45" s="41" t="s">
        <v>69</v>
      </c>
      <c r="F45" s="41" t="s">
        <v>29</v>
      </c>
      <c r="G45" s="45">
        <v>6.3</v>
      </c>
      <c r="H45" s="41">
        <v>5</v>
      </c>
      <c r="I45" s="27" t="s">
        <v>22</v>
      </c>
      <c r="J45" s="41">
        <v>3</v>
      </c>
      <c r="K45" s="46">
        <v>7.1</v>
      </c>
      <c r="L45" s="47">
        <f t="shared" si="1"/>
        <v>6.8</v>
      </c>
      <c r="M45" s="41">
        <v>1.5</v>
      </c>
      <c r="N45" s="50">
        <f>SUM(L44:L45)/2</f>
        <v>6.77</v>
      </c>
      <c r="O45" s="49">
        <v>1.5</v>
      </c>
      <c r="P45" s="41" t="s">
        <v>65</v>
      </c>
    </row>
    <row r="46" spans="1:16" ht="12.75">
      <c r="A46" s="33"/>
      <c r="B46" s="41"/>
      <c r="C46" s="42"/>
      <c r="D46" s="43"/>
      <c r="E46" s="44"/>
      <c r="F46" s="41"/>
      <c r="G46" s="45"/>
      <c r="H46" s="41"/>
      <c r="I46" s="27" t="s">
        <v>22</v>
      </c>
      <c r="J46" s="41"/>
      <c r="K46" s="46"/>
      <c r="L46" s="47" t="e">
        <f t="shared" si="1"/>
        <v>#DIV/0!</v>
      </c>
      <c r="M46" s="41"/>
      <c r="N46" s="50"/>
      <c r="O46" s="49"/>
      <c r="P46" s="41"/>
    </row>
    <row r="47" spans="1:16" ht="12.75">
      <c r="A47" s="33" t="s">
        <v>53</v>
      </c>
      <c r="B47" s="41" t="s">
        <v>70</v>
      </c>
      <c r="C47" s="42">
        <v>37835</v>
      </c>
      <c r="D47" s="43" t="s">
        <v>71</v>
      </c>
      <c r="E47" s="44" t="s">
        <v>72</v>
      </c>
      <c r="F47" s="41" t="s">
        <v>73</v>
      </c>
      <c r="G47" s="45">
        <v>6.5</v>
      </c>
      <c r="H47" s="41">
        <v>3</v>
      </c>
      <c r="I47" s="27" t="s">
        <v>22</v>
      </c>
      <c r="J47" s="41">
        <v>4</v>
      </c>
      <c r="K47" s="46">
        <v>7.1</v>
      </c>
      <c r="L47" s="47">
        <f t="shared" si="1"/>
        <v>6.757142857142857</v>
      </c>
      <c r="M47" s="41">
        <v>1.5</v>
      </c>
      <c r="N47" s="48">
        <v>6.8</v>
      </c>
      <c r="O47" s="49">
        <v>2</v>
      </c>
      <c r="P47" s="41"/>
    </row>
    <row r="48" spans="1:16" ht="12.75">
      <c r="A48" s="33"/>
      <c r="B48" s="41"/>
      <c r="C48" s="42"/>
      <c r="D48" s="43"/>
      <c r="E48" s="44"/>
      <c r="F48" s="41"/>
      <c r="G48" s="45"/>
      <c r="H48" s="41"/>
      <c r="I48" s="27" t="s">
        <v>22</v>
      </c>
      <c r="J48" s="41"/>
      <c r="K48" s="46"/>
      <c r="L48" s="47" t="e">
        <f t="shared" si="1"/>
        <v>#DIV/0!</v>
      </c>
      <c r="M48" s="41"/>
      <c r="N48" s="50"/>
      <c r="O48" s="49"/>
      <c r="P48" s="41"/>
    </row>
    <row r="49" spans="1:16" ht="12.75">
      <c r="A49" s="33" t="s">
        <v>53</v>
      </c>
      <c r="B49" s="41" t="s">
        <v>74</v>
      </c>
      <c r="C49" s="42">
        <v>37840</v>
      </c>
      <c r="D49" s="70" t="s">
        <v>63</v>
      </c>
      <c r="E49" s="41" t="s">
        <v>64</v>
      </c>
      <c r="F49" s="41" t="s">
        <v>73</v>
      </c>
      <c r="G49" s="45">
        <v>6.5</v>
      </c>
      <c r="H49" s="41">
        <v>5</v>
      </c>
      <c r="I49" s="27" t="s">
        <v>22</v>
      </c>
      <c r="J49" s="41">
        <v>2.5</v>
      </c>
      <c r="K49" s="46">
        <v>7.1</v>
      </c>
      <c r="L49" s="47">
        <f t="shared" si="1"/>
        <v>6.8999999999999995</v>
      </c>
      <c r="M49" s="41">
        <v>1.5</v>
      </c>
      <c r="N49" s="48">
        <v>6.9</v>
      </c>
      <c r="O49" s="49">
        <v>2</v>
      </c>
      <c r="P49" s="41" t="s">
        <v>75</v>
      </c>
    </row>
    <row r="50" spans="1:16" ht="12.75">
      <c r="A50" s="33"/>
      <c r="B50" s="41"/>
      <c r="C50" s="42"/>
      <c r="D50" s="43"/>
      <c r="E50" s="44"/>
      <c r="F50" s="41"/>
      <c r="G50" s="45"/>
      <c r="H50" s="41"/>
      <c r="I50" s="27" t="s">
        <v>22</v>
      </c>
      <c r="J50" s="41"/>
      <c r="K50" s="46"/>
      <c r="L50" s="47" t="e">
        <f t="shared" si="1"/>
        <v>#DIV/0!</v>
      </c>
      <c r="M50" s="41"/>
      <c r="N50" s="50"/>
      <c r="O50" s="49"/>
      <c r="P50" s="41"/>
    </row>
    <row r="51" spans="1:16" ht="12.75">
      <c r="A51" s="33" t="s">
        <v>53</v>
      </c>
      <c r="B51" s="41" t="s">
        <v>28</v>
      </c>
      <c r="C51" s="42">
        <v>37848</v>
      </c>
      <c r="D51" s="70" t="s">
        <v>77</v>
      </c>
      <c r="E51" s="41" t="s">
        <v>78</v>
      </c>
      <c r="F51" s="41" t="s">
        <v>29</v>
      </c>
      <c r="G51" s="45">
        <v>6.3</v>
      </c>
      <c r="H51" s="41">
        <v>5</v>
      </c>
      <c r="I51" s="27" t="s">
        <v>22</v>
      </c>
      <c r="J51" s="41">
        <v>4</v>
      </c>
      <c r="K51" s="46">
        <v>7.1</v>
      </c>
      <c r="L51" s="47">
        <f t="shared" si="1"/>
        <v>6.7444444444444445</v>
      </c>
      <c r="M51" s="41">
        <v>2</v>
      </c>
      <c r="N51" s="48">
        <v>6.7</v>
      </c>
      <c r="O51" s="49" t="s">
        <v>79</v>
      </c>
      <c r="P51" s="41"/>
    </row>
    <row r="52" spans="1:16" ht="12.75">
      <c r="A52" s="33" t="s">
        <v>53</v>
      </c>
      <c r="B52" s="41" t="s">
        <v>28</v>
      </c>
      <c r="C52" s="42">
        <v>37848</v>
      </c>
      <c r="D52" s="70" t="s">
        <v>77</v>
      </c>
      <c r="E52" s="41" t="s">
        <v>78</v>
      </c>
      <c r="F52" s="41" t="s">
        <v>29</v>
      </c>
      <c r="G52" s="45">
        <v>6.5</v>
      </c>
      <c r="H52" s="41">
        <v>2</v>
      </c>
      <c r="I52" s="27" t="s">
        <v>22</v>
      </c>
      <c r="J52" s="41">
        <v>4</v>
      </c>
      <c r="K52" s="46">
        <v>7.1</v>
      </c>
      <c r="L52" s="47">
        <f t="shared" si="1"/>
        <v>6.7</v>
      </c>
      <c r="M52" s="41">
        <v>2</v>
      </c>
      <c r="N52" s="50">
        <f>SUM(L51:L52)/2</f>
        <v>6.722222222222222</v>
      </c>
      <c r="O52" s="49" t="s">
        <v>79</v>
      </c>
      <c r="P52" s="41"/>
    </row>
    <row r="53" spans="1:16" ht="12.75">
      <c r="A53" s="33"/>
      <c r="B53" s="41"/>
      <c r="C53" s="42"/>
      <c r="D53" s="43"/>
      <c r="E53" s="44"/>
      <c r="F53" s="41"/>
      <c r="G53" s="45"/>
      <c r="H53" s="41"/>
      <c r="I53" s="27" t="s">
        <v>22</v>
      </c>
      <c r="J53" s="41"/>
      <c r="K53" s="46"/>
      <c r="L53" s="47" t="e">
        <f t="shared" si="1"/>
        <v>#DIV/0!</v>
      </c>
      <c r="M53" s="41"/>
      <c r="N53" s="50"/>
      <c r="O53" s="49"/>
      <c r="P53" s="41"/>
    </row>
    <row r="54" spans="1:16" ht="12.75">
      <c r="A54" s="33" t="s">
        <v>53</v>
      </c>
      <c r="B54" s="41" t="s">
        <v>80</v>
      </c>
      <c r="C54" s="42">
        <v>37852</v>
      </c>
      <c r="D54" s="70" t="s">
        <v>81</v>
      </c>
      <c r="E54" s="41" t="s">
        <v>82</v>
      </c>
      <c r="F54" s="41" t="s">
        <v>73</v>
      </c>
      <c r="G54" s="45">
        <v>6.5</v>
      </c>
      <c r="H54" s="41">
        <v>4.5</v>
      </c>
      <c r="I54" s="27" t="s">
        <v>22</v>
      </c>
      <c r="J54" s="41">
        <v>1.5</v>
      </c>
      <c r="K54" s="46">
        <v>7.1</v>
      </c>
      <c r="L54" s="47">
        <f t="shared" si="1"/>
        <v>6.949999999999999</v>
      </c>
      <c r="M54" s="41">
        <v>1.7</v>
      </c>
      <c r="N54" s="48">
        <v>7</v>
      </c>
      <c r="O54" s="49">
        <v>2.5</v>
      </c>
      <c r="P54" s="41"/>
    </row>
    <row r="55" spans="1:16" ht="12.75">
      <c r="A55" s="33"/>
      <c r="B55" s="41"/>
      <c r="C55" s="42"/>
      <c r="D55" s="43"/>
      <c r="E55" s="44"/>
      <c r="F55" s="41"/>
      <c r="G55" s="45"/>
      <c r="H55" s="41"/>
      <c r="I55" s="27" t="s">
        <v>22</v>
      </c>
      <c r="J55" s="41"/>
      <c r="K55" s="46"/>
      <c r="L55" s="47" t="e">
        <f t="shared" si="1"/>
        <v>#DIV/0!</v>
      </c>
      <c r="M55" s="41"/>
      <c r="N55" s="50"/>
      <c r="O55" s="49"/>
      <c r="P55" s="41"/>
    </row>
    <row r="56" spans="1:16" ht="12.75">
      <c r="A56" s="33" t="s">
        <v>53</v>
      </c>
      <c r="B56" s="41" t="s">
        <v>80</v>
      </c>
      <c r="C56" s="42">
        <v>37855</v>
      </c>
      <c r="D56" s="70" t="s">
        <v>84</v>
      </c>
      <c r="E56" s="41" t="s">
        <v>83</v>
      </c>
      <c r="F56" s="41" t="s">
        <v>73</v>
      </c>
      <c r="G56" s="45">
        <v>6.5</v>
      </c>
      <c r="H56" s="41">
        <v>5</v>
      </c>
      <c r="I56" s="27" t="s">
        <v>22</v>
      </c>
      <c r="J56" s="41">
        <v>2</v>
      </c>
      <c r="K56" s="46">
        <v>7.1</v>
      </c>
      <c r="L56" s="47">
        <f t="shared" si="1"/>
        <v>6.928571428571428</v>
      </c>
      <c r="M56" s="41">
        <v>1.5</v>
      </c>
      <c r="N56" s="48">
        <v>6.9</v>
      </c>
      <c r="O56" s="49">
        <v>2.5</v>
      </c>
      <c r="P56" s="41"/>
    </row>
    <row r="57" spans="1:16" ht="12.75">
      <c r="A57" s="33"/>
      <c r="B57" s="41"/>
      <c r="C57" s="42"/>
      <c r="D57" s="70"/>
      <c r="E57" s="41"/>
      <c r="F57" s="41"/>
      <c r="G57" s="45"/>
      <c r="H57" s="41"/>
      <c r="I57" s="27" t="s">
        <v>22</v>
      </c>
      <c r="J57" s="41"/>
      <c r="K57" s="46"/>
      <c r="L57" s="47" t="e">
        <f t="shared" si="1"/>
        <v>#DIV/0!</v>
      </c>
      <c r="M57" s="41"/>
      <c r="N57" s="48"/>
      <c r="O57" s="49"/>
      <c r="P57" s="41"/>
    </row>
    <row r="58" spans="1:16" ht="12.75">
      <c r="A58" s="33" t="s">
        <v>53</v>
      </c>
      <c r="B58" s="41" t="s">
        <v>70</v>
      </c>
      <c r="C58" s="42">
        <v>37863</v>
      </c>
      <c r="D58" s="43" t="s">
        <v>87</v>
      </c>
      <c r="E58" s="44" t="s">
        <v>88</v>
      </c>
      <c r="F58" s="41" t="s">
        <v>73</v>
      </c>
      <c r="G58" s="45">
        <v>6.5</v>
      </c>
      <c r="H58" s="41">
        <v>5</v>
      </c>
      <c r="I58" s="27" t="s">
        <v>22</v>
      </c>
      <c r="J58" s="41">
        <v>1</v>
      </c>
      <c r="K58" s="46">
        <v>7.1</v>
      </c>
      <c r="L58" s="47">
        <f t="shared" si="1"/>
        <v>7</v>
      </c>
      <c r="M58" s="41">
        <v>1.5</v>
      </c>
      <c r="N58" s="48">
        <v>7</v>
      </c>
      <c r="O58" s="49">
        <v>2</v>
      </c>
      <c r="P58" s="41"/>
    </row>
    <row r="59" spans="1:16" ht="12.75">
      <c r="A59" s="33" t="s">
        <v>53</v>
      </c>
      <c r="B59" s="41" t="s">
        <v>70</v>
      </c>
      <c r="C59" s="42">
        <v>37863</v>
      </c>
      <c r="D59" s="43" t="s">
        <v>87</v>
      </c>
      <c r="E59" s="44" t="s">
        <v>88</v>
      </c>
      <c r="F59" s="41" t="s">
        <v>73</v>
      </c>
      <c r="G59" s="45">
        <v>6.5</v>
      </c>
      <c r="H59" s="41">
        <v>5</v>
      </c>
      <c r="I59" s="27" t="s">
        <v>22</v>
      </c>
      <c r="J59" s="41">
        <v>4.5</v>
      </c>
      <c r="K59" s="46">
        <v>7.5</v>
      </c>
      <c r="L59" s="47">
        <f t="shared" si="1"/>
        <v>7.026315789473684</v>
      </c>
      <c r="M59" s="41">
        <v>1.5</v>
      </c>
      <c r="N59" s="48"/>
      <c r="O59" s="49">
        <v>2</v>
      </c>
      <c r="P59" s="41"/>
    </row>
    <row r="60" spans="1:16" ht="12.75">
      <c r="A60" s="33" t="s">
        <v>53</v>
      </c>
      <c r="B60" s="41" t="s">
        <v>70</v>
      </c>
      <c r="C60" s="42">
        <v>37863</v>
      </c>
      <c r="D60" s="43" t="s">
        <v>87</v>
      </c>
      <c r="E60" s="44" t="s">
        <v>88</v>
      </c>
      <c r="F60" s="41" t="s">
        <v>73</v>
      </c>
      <c r="G60" s="45">
        <v>6.5</v>
      </c>
      <c r="H60" s="41">
        <v>5</v>
      </c>
      <c r="I60" s="27" t="s">
        <v>22</v>
      </c>
      <c r="J60" s="41">
        <v>0.7</v>
      </c>
      <c r="K60" s="46">
        <v>7.1</v>
      </c>
      <c r="L60" s="47">
        <f t="shared" si="1"/>
        <v>7.026315789473684</v>
      </c>
      <c r="M60" s="41">
        <v>1.5</v>
      </c>
      <c r="N60" s="50">
        <f>SUM(L58:L60)/3</f>
        <v>7.017543859649123</v>
      </c>
      <c r="O60" s="49">
        <v>2</v>
      </c>
      <c r="P60" s="41"/>
    </row>
    <row r="61" spans="1:16" ht="12.75">
      <c r="A61" s="33"/>
      <c r="B61" s="41"/>
      <c r="C61" s="42"/>
      <c r="D61" s="43"/>
      <c r="E61" s="44"/>
      <c r="F61" s="41"/>
      <c r="G61" s="45"/>
      <c r="H61" s="41"/>
      <c r="I61" s="27" t="s">
        <v>22</v>
      </c>
      <c r="J61" s="41"/>
      <c r="K61" s="46"/>
      <c r="L61" s="47" t="e">
        <f t="shared" si="1"/>
        <v>#DIV/0!</v>
      </c>
      <c r="M61" s="41"/>
      <c r="N61" s="50"/>
      <c r="O61" s="49"/>
      <c r="P61" s="41"/>
    </row>
    <row r="62" spans="1:16" ht="12.75">
      <c r="A62" s="33" t="s">
        <v>53</v>
      </c>
      <c r="B62" s="41" t="s">
        <v>28</v>
      </c>
      <c r="C62" s="42">
        <v>37876</v>
      </c>
      <c r="D62" s="70" t="s">
        <v>68</v>
      </c>
      <c r="E62" s="41" t="s">
        <v>85</v>
      </c>
      <c r="F62" s="41" t="s">
        <v>29</v>
      </c>
      <c r="G62" s="45">
        <v>7.1</v>
      </c>
      <c r="H62" s="41">
        <v>2</v>
      </c>
      <c r="I62" s="27" t="s">
        <v>22</v>
      </c>
      <c r="J62" s="41">
        <v>3</v>
      </c>
      <c r="K62" s="46">
        <v>7.5</v>
      </c>
      <c r="L62" s="47">
        <f t="shared" si="1"/>
        <v>7.26</v>
      </c>
      <c r="M62" s="41">
        <v>1.5</v>
      </c>
      <c r="N62" s="48">
        <v>7.3</v>
      </c>
      <c r="O62" s="49">
        <v>1.5</v>
      </c>
      <c r="P62" s="41" t="s">
        <v>75</v>
      </c>
    </row>
    <row r="63" spans="1:16" ht="12.75">
      <c r="A63" s="33" t="s">
        <v>53</v>
      </c>
      <c r="B63" s="41" t="s">
        <v>28</v>
      </c>
      <c r="C63" s="42">
        <v>37876</v>
      </c>
      <c r="D63" s="70" t="s">
        <v>68</v>
      </c>
      <c r="E63" s="41" t="s">
        <v>85</v>
      </c>
      <c r="F63" s="41" t="s">
        <v>29</v>
      </c>
      <c r="G63" s="45" t="s">
        <v>86</v>
      </c>
      <c r="H63" s="41"/>
      <c r="I63" s="27" t="s">
        <v>22</v>
      </c>
      <c r="J63" s="41"/>
      <c r="K63" s="46"/>
      <c r="L63" s="47">
        <v>7.25</v>
      </c>
      <c r="M63" s="41">
        <v>1.5</v>
      </c>
      <c r="N63" s="50">
        <f>SUM(L62:L63)/2</f>
        <v>7.255</v>
      </c>
      <c r="O63" s="49">
        <v>1.5</v>
      </c>
      <c r="P63" s="41"/>
    </row>
    <row r="64" spans="1:16" ht="12.75">
      <c r="A64" s="33"/>
      <c r="B64" s="41"/>
      <c r="C64" s="42"/>
      <c r="D64" s="43"/>
      <c r="E64" s="44"/>
      <c r="F64" s="41"/>
      <c r="G64" s="45"/>
      <c r="H64" s="41"/>
      <c r="I64" s="27" t="s">
        <v>22</v>
      </c>
      <c r="J64" s="41"/>
      <c r="K64" s="46"/>
      <c r="L64" s="47" t="e">
        <f aca="true" t="shared" si="2" ref="L64:L69">SUM(G64)+H64/(H64+J64)*(K64-G64)</f>
        <v>#DIV/0!</v>
      </c>
      <c r="M64" s="41"/>
      <c r="N64" s="50"/>
      <c r="O64" s="49"/>
      <c r="P64" s="41"/>
    </row>
    <row r="65" spans="1:16" ht="12.75">
      <c r="A65" s="33" t="s">
        <v>53</v>
      </c>
      <c r="B65" s="41" t="s">
        <v>28</v>
      </c>
      <c r="C65" s="42">
        <v>37878</v>
      </c>
      <c r="D65" s="70" t="s">
        <v>90</v>
      </c>
      <c r="E65" s="41" t="s">
        <v>89</v>
      </c>
      <c r="F65" s="41" t="s">
        <v>29</v>
      </c>
      <c r="G65" s="45">
        <v>7.1</v>
      </c>
      <c r="H65" s="41">
        <v>3</v>
      </c>
      <c r="I65" s="27" t="s">
        <v>22</v>
      </c>
      <c r="J65" s="41">
        <v>3</v>
      </c>
      <c r="K65" s="46">
        <v>7.5</v>
      </c>
      <c r="L65" s="47">
        <f t="shared" si="2"/>
        <v>7.3</v>
      </c>
      <c r="M65" s="41">
        <v>1.5</v>
      </c>
      <c r="N65" s="48">
        <v>7.3</v>
      </c>
      <c r="O65" s="49">
        <v>1.7</v>
      </c>
      <c r="P65" s="41"/>
    </row>
    <row r="66" spans="1:16" ht="12.75">
      <c r="A66" s="33"/>
      <c r="B66" s="41"/>
      <c r="C66" s="42"/>
      <c r="D66" s="43"/>
      <c r="E66" s="44"/>
      <c r="F66" s="41"/>
      <c r="G66" s="45"/>
      <c r="H66" s="41"/>
      <c r="I66" s="27" t="s">
        <v>22</v>
      </c>
      <c r="J66" s="41"/>
      <c r="K66" s="46"/>
      <c r="L66" s="47" t="e">
        <f t="shared" si="2"/>
        <v>#DIV/0!</v>
      </c>
      <c r="M66" s="41"/>
      <c r="N66" s="50"/>
      <c r="O66" s="49"/>
      <c r="P66" s="41"/>
    </row>
    <row r="67" spans="1:16" ht="12.75">
      <c r="A67" s="33" t="s">
        <v>53</v>
      </c>
      <c r="B67" s="41" t="s">
        <v>28</v>
      </c>
      <c r="C67" s="42">
        <v>37883</v>
      </c>
      <c r="D67" s="70" t="s">
        <v>91</v>
      </c>
      <c r="E67" s="41" t="s">
        <v>92</v>
      </c>
      <c r="F67" s="41" t="s">
        <v>29</v>
      </c>
      <c r="G67" s="45">
        <v>7.1</v>
      </c>
      <c r="H67" s="41">
        <v>3</v>
      </c>
      <c r="I67" s="27" t="s">
        <v>22</v>
      </c>
      <c r="J67" s="41">
        <v>4</v>
      </c>
      <c r="K67" s="46">
        <v>7.5</v>
      </c>
      <c r="L67" s="47">
        <f t="shared" si="2"/>
        <v>7.271428571428571</v>
      </c>
      <c r="M67" s="41">
        <v>2</v>
      </c>
      <c r="N67" s="48">
        <v>7.3</v>
      </c>
      <c r="O67" s="49">
        <v>1.1</v>
      </c>
      <c r="P67" s="41"/>
    </row>
    <row r="68" spans="1:16" ht="12.75">
      <c r="A68" s="33"/>
      <c r="B68" s="41"/>
      <c r="C68" s="42"/>
      <c r="D68" s="43"/>
      <c r="E68" s="44"/>
      <c r="F68" s="41"/>
      <c r="G68" s="45"/>
      <c r="H68" s="41"/>
      <c r="I68" s="27" t="s">
        <v>22</v>
      </c>
      <c r="J68" s="41"/>
      <c r="K68" s="46"/>
      <c r="L68" s="47" t="e">
        <f t="shared" si="2"/>
        <v>#DIV/0!</v>
      </c>
      <c r="M68" s="41"/>
      <c r="N68" s="50"/>
      <c r="O68" s="49"/>
      <c r="P68" s="41"/>
    </row>
    <row r="69" spans="1:16" ht="12.75">
      <c r="A69" s="33" t="s">
        <v>53</v>
      </c>
      <c r="B69" s="41" t="s">
        <v>28</v>
      </c>
      <c r="C69" s="42">
        <v>37889</v>
      </c>
      <c r="D69" s="70" t="s">
        <v>64</v>
      </c>
      <c r="E69" s="41" t="s">
        <v>93</v>
      </c>
      <c r="F69" s="41" t="s">
        <v>29</v>
      </c>
      <c r="G69" s="45">
        <v>7.1</v>
      </c>
      <c r="H69" s="41">
        <v>4</v>
      </c>
      <c r="I69" s="27" t="s">
        <v>22</v>
      </c>
      <c r="J69" s="41">
        <v>1</v>
      </c>
      <c r="K69" s="46">
        <v>7.5</v>
      </c>
      <c r="L69" s="47">
        <f t="shared" si="2"/>
        <v>7.42</v>
      </c>
      <c r="M69" s="41">
        <v>1.5</v>
      </c>
      <c r="N69" s="48">
        <v>7.4</v>
      </c>
      <c r="O69" s="49">
        <v>0.7</v>
      </c>
      <c r="P69" s="41"/>
    </row>
    <row r="70" spans="1:16" ht="12.75">
      <c r="A70" s="33"/>
      <c r="B70" s="41"/>
      <c r="C70" s="42"/>
      <c r="D70" s="43"/>
      <c r="E70" s="44"/>
      <c r="F70" s="41"/>
      <c r="G70" s="45"/>
      <c r="H70" s="41"/>
      <c r="I70" s="27" t="s">
        <v>22</v>
      </c>
      <c r="J70" s="41"/>
      <c r="K70" s="46"/>
      <c r="L70" s="47" t="e">
        <f aca="true" t="shared" si="3" ref="L70:L98">SUM(G70)+H70/(H70+J70)*(K70-G70)</f>
        <v>#DIV/0!</v>
      </c>
      <c r="M70" s="41"/>
      <c r="N70" s="50"/>
      <c r="O70" s="49"/>
      <c r="P70" s="41"/>
    </row>
    <row r="71" spans="1:16" ht="12.75">
      <c r="A71" s="33" t="s">
        <v>53</v>
      </c>
      <c r="B71" s="41" t="s">
        <v>28</v>
      </c>
      <c r="C71" s="42">
        <v>37895</v>
      </c>
      <c r="D71" s="43" t="s">
        <v>94</v>
      </c>
      <c r="E71" s="44" t="s">
        <v>95</v>
      </c>
      <c r="F71" s="41" t="s">
        <v>29</v>
      </c>
      <c r="G71" s="45">
        <v>7.1</v>
      </c>
      <c r="H71" s="41">
        <v>3</v>
      </c>
      <c r="I71" s="27" t="s">
        <v>22</v>
      </c>
      <c r="J71" s="41">
        <v>7</v>
      </c>
      <c r="K71" s="46">
        <v>8.4</v>
      </c>
      <c r="L71" s="47">
        <f t="shared" si="3"/>
        <v>7.49</v>
      </c>
      <c r="M71" s="41">
        <v>2</v>
      </c>
      <c r="N71" s="48">
        <v>7.5</v>
      </c>
      <c r="O71" s="49">
        <v>1.8</v>
      </c>
      <c r="P71" s="41"/>
    </row>
    <row r="72" spans="1:16" ht="12.75">
      <c r="A72" s="33" t="s">
        <v>53</v>
      </c>
      <c r="B72" s="41" t="s">
        <v>28</v>
      </c>
      <c r="C72" s="42">
        <v>37895</v>
      </c>
      <c r="D72" s="43" t="s">
        <v>94</v>
      </c>
      <c r="E72" s="44" t="s">
        <v>95</v>
      </c>
      <c r="F72" s="41" t="s">
        <v>29</v>
      </c>
      <c r="G72" s="45">
        <v>7.5</v>
      </c>
      <c r="H72" s="41">
        <v>0.5</v>
      </c>
      <c r="I72" s="27" t="s">
        <v>22</v>
      </c>
      <c r="J72" s="41">
        <v>7</v>
      </c>
      <c r="K72" s="46">
        <v>8.4</v>
      </c>
      <c r="L72" s="47">
        <f t="shared" si="3"/>
        <v>7.56</v>
      </c>
      <c r="M72" s="41">
        <v>2</v>
      </c>
      <c r="N72" s="50">
        <f>SUM(L71:L72)/2</f>
        <v>7.525</v>
      </c>
      <c r="O72" s="49">
        <v>1.8</v>
      </c>
      <c r="P72" s="41"/>
    </row>
    <row r="73" spans="1:16" ht="12.75">
      <c r="A73" s="33"/>
      <c r="B73" s="41"/>
      <c r="C73" s="42"/>
      <c r="D73" s="43"/>
      <c r="E73" s="44"/>
      <c r="F73" s="41"/>
      <c r="G73" s="45"/>
      <c r="H73" s="41"/>
      <c r="I73" s="27" t="s">
        <v>22</v>
      </c>
      <c r="J73" s="41"/>
      <c r="K73" s="46"/>
      <c r="L73" s="47" t="e">
        <f t="shared" si="3"/>
        <v>#DIV/0!</v>
      </c>
      <c r="M73" s="41"/>
      <c r="N73" s="50"/>
      <c r="O73" s="49"/>
      <c r="P73" s="41"/>
    </row>
    <row r="74" spans="1:16" ht="12.75">
      <c r="A74" s="33" t="s">
        <v>53</v>
      </c>
      <c r="B74" s="41" t="s">
        <v>28</v>
      </c>
      <c r="C74" s="42">
        <v>37898</v>
      </c>
      <c r="D74" s="70" t="s">
        <v>91</v>
      </c>
      <c r="E74" s="41" t="s">
        <v>92</v>
      </c>
      <c r="F74" s="41" t="s">
        <v>29</v>
      </c>
      <c r="G74" s="45">
        <v>7.1</v>
      </c>
      <c r="H74" s="41">
        <v>3.5</v>
      </c>
      <c r="I74" s="27" t="s">
        <v>22</v>
      </c>
      <c r="J74" s="41">
        <v>2</v>
      </c>
      <c r="K74" s="46">
        <v>7.5</v>
      </c>
      <c r="L74" s="47">
        <f>SUM(G74)+H74/(H74+J74)*(K74-G74)</f>
        <v>7.3545454545454545</v>
      </c>
      <c r="M74" s="41">
        <v>2</v>
      </c>
      <c r="N74" s="48">
        <v>7.4</v>
      </c>
      <c r="O74" s="49">
        <v>1.6</v>
      </c>
      <c r="P74" s="41"/>
    </row>
    <row r="75" spans="1:16" ht="12.75">
      <c r="A75" s="33"/>
      <c r="B75" s="41"/>
      <c r="C75" s="42"/>
      <c r="D75" s="43"/>
      <c r="E75" s="44"/>
      <c r="F75" s="41"/>
      <c r="G75" s="45"/>
      <c r="H75" s="41"/>
      <c r="I75" s="27" t="s">
        <v>22</v>
      </c>
      <c r="J75" s="41"/>
      <c r="K75" s="46"/>
      <c r="L75" s="47" t="e">
        <f t="shared" si="3"/>
        <v>#DIV/0!</v>
      </c>
      <c r="M75" s="41"/>
      <c r="N75" s="50"/>
      <c r="O75" s="49"/>
      <c r="P75" s="41"/>
    </row>
    <row r="76" spans="1:16" ht="12.75">
      <c r="A76" s="33" t="s">
        <v>53</v>
      </c>
      <c r="B76" s="41" t="s">
        <v>28</v>
      </c>
      <c r="C76" s="42">
        <v>37899</v>
      </c>
      <c r="D76" s="70" t="s">
        <v>92</v>
      </c>
      <c r="E76" s="41" t="s">
        <v>111</v>
      </c>
      <c r="F76" s="41" t="s">
        <v>29</v>
      </c>
      <c r="G76" s="45">
        <v>7.1</v>
      </c>
      <c r="H76" s="41">
        <v>4</v>
      </c>
      <c r="I76" s="27" t="s">
        <v>22</v>
      </c>
      <c r="J76" s="41">
        <v>2.5</v>
      </c>
      <c r="K76" s="46">
        <v>7.5</v>
      </c>
      <c r="L76" s="47">
        <f>SUM(G76)+H76/(H76+J76)*(K76-G76)</f>
        <v>7.346153846153846</v>
      </c>
      <c r="M76" s="41">
        <v>2</v>
      </c>
      <c r="N76" s="48">
        <v>7.4</v>
      </c>
      <c r="O76" s="49">
        <v>1.6</v>
      </c>
      <c r="P76" s="41"/>
    </row>
    <row r="77" spans="1:16" ht="12.75">
      <c r="A77" s="33"/>
      <c r="B77" s="41"/>
      <c r="C77" s="42"/>
      <c r="D77" s="43"/>
      <c r="E77" s="44"/>
      <c r="F77" s="41"/>
      <c r="G77" s="45"/>
      <c r="H77" s="41"/>
      <c r="I77" s="27" t="s">
        <v>22</v>
      </c>
      <c r="J77" s="41"/>
      <c r="K77" s="46"/>
      <c r="L77" s="47" t="e">
        <f t="shared" si="3"/>
        <v>#DIV/0!</v>
      </c>
      <c r="M77" s="41"/>
      <c r="N77" s="50"/>
      <c r="O77" s="49"/>
      <c r="P77" s="41"/>
    </row>
    <row r="78" spans="1:16" ht="12.75">
      <c r="A78" s="33" t="s">
        <v>53</v>
      </c>
      <c r="B78" s="41" t="s">
        <v>28</v>
      </c>
      <c r="C78" s="42">
        <v>37902</v>
      </c>
      <c r="D78" s="70" t="s">
        <v>112</v>
      </c>
      <c r="E78" s="41" t="s">
        <v>113</v>
      </c>
      <c r="F78" s="41" t="s">
        <v>29</v>
      </c>
      <c r="G78" s="45">
        <v>7.1</v>
      </c>
      <c r="H78" s="41">
        <v>1</v>
      </c>
      <c r="I78" s="27" t="s">
        <v>22</v>
      </c>
      <c r="J78" s="41">
        <v>5</v>
      </c>
      <c r="K78" s="46">
        <v>7.5</v>
      </c>
      <c r="L78" s="47">
        <f>SUM(G78)+H78/(H78+J78)*(K78-G78)</f>
        <v>7.166666666666666</v>
      </c>
      <c r="M78" s="41">
        <v>1.5</v>
      </c>
      <c r="N78" s="48">
        <v>7.2</v>
      </c>
      <c r="O78" s="49" t="s">
        <v>114</v>
      </c>
      <c r="P78" s="41"/>
    </row>
    <row r="79" spans="1:16" ht="12.75">
      <c r="A79" s="33" t="s">
        <v>53</v>
      </c>
      <c r="B79" s="41" t="s">
        <v>28</v>
      </c>
      <c r="C79" s="42">
        <v>37902</v>
      </c>
      <c r="D79" s="70" t="s">
        <v>112</v>
      </c>
      <c r="E79" s="41" t="s">
        <v>113</v>
      </c>
      <c r="F79" s="41" t="s">
        <v>29</v>
      </c>
      <c r="G79" s="45">
        <v>6.5</v>
      </c>
      <c r="H79" s="41">
        <v>6.5</v>
      </c>
      <c r="I79" s="27" t="s">
        <v>22</v>
      </c>
      <c r="J79" s="41">
        <v>5</v>
      </c>
      <c r="K79" s="46">
        <v>7.5</v>
      </c>
      <c r="L79" s="47">
        <f t="shared" si="3"/>
        <v>7.065217391304348</v>
      </c>
      <c r="M79" s="41">
        <v>2.5</v>
      </c>
      <c r="N79" s="50"/>
      <c r="O79" s="49" t="s">
        <v>114</v>
      </c>
      <c r="P79" s="41"/>
    </row>
    <row r="80" spans="1:16" ht="12.75">
      <c r="A80" s="33" t="s">
        <v>53</v>
      </c>
      <c r="B80" s="41" t="s">
        <v>28</v>
      </c>
      <c r="C80" s="42">
        <v>37902</v>
      </c>
      <c r="D80" s="70" t="s">
        <v>112</v>
      </c>
      <c r="E80" s="41" t="s">
        <v>113</v>
      </c>
      <c r="F80" s="41" t="s">
        <v>29</v>
      </c>
      <c r="G80" s="45" t="s">
        <v>86</v>
      </c>
      <c r="H80" s="41"/>
      <c r="I80" s="27" t="s">
        <v>22</v>
      </c>
      <c r="J80" s="41"/>
      <c r="K80" s="46"/>
      <c r="L80" s="47">
        <v>7.15</v>
      </c>
      <c r="M80" s="41">
        <v>1.5</v>
      </c>
      <c r="N80" s="50">
        <v>7.15</v>
      </c>
      <c r="O80" s="49" t="s">
        <v>114</v>
      </c>
      <c r="P80" s="41"/>
    </row>
    <row r="81" spans="1:16" ht="12.75">
      <c r="A81" s="33"/>
      <c r="B81" s="41"/>
      <c r="C81" s="42"/>
      <c r="D81" s="43"/>
      <c r="E81" s="44"/>
      <c r="F81" s="41"/>
      <c r="G81" s="45"/>
      <c r="H81" s="41"/>
      <c r="I81" s="27" t="s">
        <v>22</v>
      </c>
      <c r="J81" s="41"/>
      <c r="K81" s="46"/>
      <c r="L81" s="47" t="e">
        <f t="shared" si="3"/>
        <v>#DIV/0!</v>
      </c>
      <c r="M81" s="41"/>
      <c r="N81" s="50"/>
      <c r="O81" s="49"/>
      <c r="P81" s="41"/>
    </row>
    <row r="82" spans="1:16" ht="12.75">
      <c r="A82" s="33" t="s">
        <v>53</v>
      </c>
      <c r="B82" s="41" t="s">
        <v>28</v>
      </c>
      <c r="C82" s="42">
        <v>37928</v>
      </c>
      <c r="D82" s="70" t="s">
        <v>117</v>
      </c>
      <c r="E82" s="41" t="s">
        <v>118</v>
      </c>
      <c r="F82" s="41" t="s">
        <v>29</v>
      </c>
      <c r="G82" s="45">
        <v>6.5</v>
      </c>
      <c r="H82" s="41">
        <v>4</v>
      </c>
      <c r="I82" s="27" t="s">
        <v>22</v>
      </c>
      <c r="J82" s="41">
        <v>0.5</v>
      </c>
      <c r="K82" s="46">
        <v>7.1</v>
      </c>
      <c r="L82" s="47">
        <f>SUM(G82)+H82/(H82+J82)*(K82-G82)</f>
        <v>7.033333333333333</v>
      </c>
      <c r="M82" s="41">
        <v>2</v>
      </c>
      <c r="N82" s="48">
        <v>7</v>
      </c>
      <c r="O82" s="49" t="s">
        <v>115</v>
      </c>
      <c r="P82" s="41"/>
    </row>
    <row r="83" spans="1:16" ht="12.75">
      <c r="A83" s="33"/>
      <c r="B83" s="41"/>
      <c r="C83" s="42"/>
      <c r="D83" s="43"/>
      <c r="E83" s="44"/>
      <c r="F83" s="41"/>
      <c r="G83" s="45"/>
      <c r="H83" s="41"/>
      <c r="I83" s="27" t="s">
        <v>22</v>
      </c>
      <c r="J83" s="41"/>
      <c r="K83" s="46"/>
      <c r="L83" s="47" t="e">
        <f t="shared" si="3"/>
        <v>#DIV/0!</v>
      </c>
      <c r="M83" s="41"/>
      <c r="N83" s="50"/>
      <c r="O83" s="49"/>
      <c r="P83" s="41"/>
    </row>
    <row r="84" spans="1:16" ht="12.75">
      <c r="A84" s="33" t="s">
        <v>53</v>
      </c>
      <c r="B84" s="41" t="s">
        <v>28</v>
      </c>
      <c r="C84" s="42">
        <v>37930</v>
      </c>
      <c r="D84" s="70" t="s">
        <v>93</v>
      </c>
      <c r="E84" s="41" t="s">
        <v>116</v>
      </c>
      <c r="F84" s="41" t="s">
        <v>29</v>
      </c>
      <c r="G84" s="45">
        <v>6.5</v>
      </c>
      <c r="H84" s="41">
        <v>5</v>
      </c>
      <c r="I84" s="27" t="s">
        <v>22</v>
      </c>
      <c r="J84" s="41">
        <v>2.5</v>
      </c>
      <c r="K84" s="46">
        <v>7.1</v>
      </c>
      <c r="L84" s="47">
        <f>SUM(G84)+H84/(H84+J84)*(K84-G84)</f>
        <v>6.8999999999999995</v>
      </c>
      <c r="M84" s="41">
        <v>1.5</v>
      </c>
      <c r="N84" s="48">
        <v>6.9</v>
      </c>
      <c r="O84" s="49" t="s">
        <v>115</v>
      </c>
      <c r="P84" s="41" t="s">
        <v>119</v>
      </c>
    </row>
    <row r="85" spans="1:16" ht="12.75">
      <c r="A85" s="33" t="s">
        <v>53</v>
      </c>
      <c r="B85" s="41" t="s">
        <v>28</v>
      </c>
      <c r="C85" s="42">
        <v>37930</v>
      </c>
      <c r="D85" s="70" t="s">
        <v>93</v>
      </c>
      <c r="E85" s="41" t="s">
        <v>116</v>
      </c>
      <c r="F85" s="41" t="s">
        <v>29</v>
      </c>
      <c r="G85" s="45">
        <v>6.5</v>
      </c>
      <c r="H85" s="41">
        <v>5</v>
      </c>
      <c r="I85" s="27" t="s">
        <v>22</v>
      </c>
      <c r="J85" s="41">
        <v>3</v>
      </c>
      <c r="K85" s="46">
        <v>7.1</v>
      </c>
      <c r="L85" s="47">
        <f>SUM(G85)+H85/(H85+J85)*(K85-G85)</f>
        <v>6.875</v>
      </c>
      <c r="M85" s="41">
        <v>1.5</v>
      </c>
      <c r="N85" s="50">
        <f>SUM(L84:L85)/2</f>
        <v>6.887499999999999</v>
      </c>
      <c r="O85" s="49" t="s">
        <v>115</v>
      </c>
      <c r="P85" s="41" t="s">
        <v>120</v>
      </c>
    </row>
    <row r="86" spans="1:16" ht="12.75">
      <c r="A86" s="33"/>
      <c r="B86" s="41"/>
      <c r="C86" s="42"/>
      <c r="D86" s="43"/>
      <c r="E86" s="44"/>
      <c r="F86" s="41"/>
      <c r="G86" s="45"/>
      <c r="H86" s="41"/>
      <c r="I86" s="27" t="s">
        <v>22</v>
      </c>
      <c r="J86" s="41"/>
      <c r="K86" s="46"/>
      <c r="L86" s="47" t="e">
        <f t="shared" si="3"/>
        <v>#DIV/0!</v>
      </c>
      <c r="M86" s="41"/>
      <c r="N86" s="50"/>
      <c r="O86" s="49"/>
      <c r="P86" s="41"/>
    </row>
    <row r="87" spans="1:16" ht="12.75">
      <c r="A87" s="33" t="s">
        <v>53</v>
      </c>
      <c r="B87" s="41" t="s">
        <v>28</v>
      </c>
      <c r="C87" s="42">
        <v>37936</v>
      </c>
      <c r="D87" s="70" t="s">
        <v>121</v>
      </c>
      <c r="E87" s="41" t="s">
        <v>122</v>
      </c>
      <c r="F87" s="41" t="s">
        <v>29</v>
      </c>
      <c r="G87" s="45">
        <v>6.5</v>
      </c>
      <c r="H87" s="41">
        <v>1.5</v>
      </c>
      <c r="I87" s="27" t="s">
        <v>22</v>
      </c>
      <c r="J87" s="41">
        <v>5</v>
      </c>
      <c r="K87" s="46">
        <v>7.1</v>
      </c>
      <c r="L87" s="47">
        <f>SUM(G87)+H87/(H87+J87)*(K87-G87)</f>
        <v>6.638461538461538</v>
      </c>
      <c r="M87" s="41">
        <v>1.5</v>
      </c>
      <c r="N87" s="48">
        <v>6.7</v>
      </c>
      <c r="O87" s="49" t="s">
        <v>123</v>
      </c>
      <c r="P87" s="41" t="s">
        <v>124</v>
      </c>
    </row>
    <row r="88" spans="1:16" ht="12.75">
      <c r="A88" s="33" t="s">
        <v>53</v>
      </c>
      <c r="B88" s="41" t="s">
        <v>28</v>
      </c>
      <c r="C88" s="42">
        <v>37936</v>
      </c>
      <c r="D88" s="70" t="s">
        <v>121</v>
      </c>
      <c r="E88" s="41" t="s">
        <v>122</v>
      </c>
      <c r="F88" s="41" t="s">
        <v>29</v>
      </c>
      <c r="G88" s="45">
        <v>6.3</v>
      </c>
      <c r="H88" s="41">
        <v>4.5</v>
      </c>
      <c r="I88" s="27" t="s">
        <v>22</v>
      </c>
      <c r="J88" s="41">
        <v>5</v>
      </c>
      <c r="K88" s="46">
        <v>7.1</v>
      </c>
      <c r="L88" s="47">
        <f t="shared" si="3"/>
        <v>6.678947368421053</v>
      </c>
      <c r="M88" s="41">
        <v>1.5</v>
      </c>
      <c r="N88" s="50"/>
      <c r="O88" s="49" t="s">
        <v>123</v>
      </c>
      <c r="P88" s="41"/>
    </row>
    <row r="89" spans="1:16" ht="12.75">
      <c r="A89" s="33" t="s">
        <v>53</v>
      </c>
      <c r="B89" s="41" t="s">
        <v>28</v>
      </c>
      <c r="C89" s="42">
        <v>37936</v>
      </c>
      <c r="D89" s="70" t="s">
        <v>121</v>
      </c>
      <c r="E89" s="41" t="s">
        <v>122</v>
      </c>
      <c r="F89" s="41" t="s">
        <v>29</v>
      </c>
      <c r="G89" s="45">
        <v>6.5</v>
      </c>
      <c r="H89" s="41">
        <v>2</v>
      </c>
      <c r="I89" s="27" t="s">
        <v>22</v>
      </c>
      <c r="J89" s="41">
        <v>5</v>
      </c>
      <c r="K89" s="46">
        <v>7.1</v>
      </c>
      <c r="L89" s="47">
        <f t="shared" si="3"/>
        <v>6.671428571428572</v>
      </c>
      <c r="M89" s="41">
        <v>1.5</v>
      </c>
      <c r="N89" s="50">
        <f>SUM(L87:L89)/3</f>
        <v>6.66294582610372</v>
      </c>
      <c r="O89" s="49" t="s">
        <v>123</v>
      </c>
      <c r="P89" s="41"/>
    </row>
    <row r="90" spans="1:16" ht="12.75">
      <c r="A90" s="33"/>
      <c r="B90" s="41"/>
      <c r="C90" s="42"/>
      <c r="D90" s="43"/>
      <c r="E90" s="44"/>
      <c r="F90" s="41"/>
      <c r="G90" s="45"/>
      <c r="H90" s="41"/>
      <c r="I90" s="27" t="s">
        <v>22</v>
      </c>
      <c r="J90" s="41"/>
      <c r="K90" s="46"/>
      <c r="L90" s="47" t="e">
        <f t="shared" si="3"/>
        <v>#DIV/0!</v>
      </c>
      <c r="M90" s="41"/>
      <c r="N90" s="50"/>
      <c r="O90" s="49"/>
      <c r="P90" s="41"/>
    </row>
    <row r="91" spans="1:16" ht="12.75">
      <c r="A91" s="33" t="s">
        <v>53</v>
      </c>
      <c r="B91" s="41" t="s">
        <v>28</v>
      </c>
      <c r="C91" s="42">
        <v>37942</v>
      </c>
      <c r="D91" s="70" t="s">
        <v>125</v>
      </c>
      <c r="E91" s="41" t="s">
        <v>85</v>
      </c>
      <c r="F91" s="41" t="s">
        <v>29</v>
      </c>
      <c r="G91" s="45">
        <v>6.5</v>
      </c>
      <c r="H91" s="41">
        <v>2</v>
      </c>
      <c r="I91" s="27" t="s">
        <v>22</v>
      </c>
      <c r="J91" s="41">
        <v>4</v>
      </c>
      <c r="K91" s="46">
        <v>7.1</v>
      </c>
      <c r="L91" s="47">
        <f aca="true" t="shared" si="4" ref="L91:L97">SUM(G91)+H91/(H91+J91)*(K91-G91)</f>
        <v>6.7</v>
      </c>
      <c r="M91" s="41">
        <v>1.5</v>
      </c>
      <c r="N91" s="48">
        <v>6.7</v>
      </c>
      <c r="O91" s="49">
        <v>1.4</v>
      </c>
      <c r="P91" s="41"/>
    </row>
    <row r="92" spans="1:16" ht="12.75">
      <c r="A92" s="33" t="s">
        <v>53</v>
      </c>
      <c r="B92" s="41" t="s">
        <v>28</v>
      </c>
      <c r="C92" s="42">
        <v>37942</v>
      </c>
      <c r="D92" s="70" t="s">
        <v>125</v>
      </c>
      <c r="E92" s="41" t="s">
        <v>85</v>
      </c>
      <c r="F92" s="41" t="s">
        <v>29</v>
      </c>
      <c r="G92" s="45">
        <v>6.5</v>
      </c>
      <c r="H92" s="41">
        <v>2.5</v>
      </c>
      <c r="I92" s="27" t="s">
        <v>22</v>
      </c>
      <c r="J92" s="41">
        <v>4.5</v>
      </c>
      <c r="K92" s="46">
        <v>7.1</v>
      </c>
      <c r="L92" s="47">
        <f t="shared" si="4"/>
        <v>6.714285714285714</v>
      </c>
      <c r="M92" s="41">
        <v>1.5</v>
      </c>
      <c r="N92" s="50">
        <f>SUM(L91:L92)/2</f>
        <v>6.707142857142857</v>
      </c>
      <c r="O92" s="49">
        <v>1.4</v>
      </c>
      <c r="P92" s="41"/>
    </row>
    <row r="93" spans="1:16" ht="12.75">
      <c r="A93" s="33"/>
      <c r="B93" s="41"/>
      <c r="C93" s="42"/>
      <c r="D93" s="43"/>
      <c r="E93" s="44"/>
      <c r="F93" s="41"/>
      <c r="G93" s="45"/>
      <c r="H93" s="41"/>
      <c r="I93" s="27" t="s">
        <v>22</v>
      </c>
      <c r="J93" s="41"/>
      <c r="K93" s="46"/>
      <c r="L93" s="47" t="e">
        <f t="shared" si="4"/>
        <v>#DIV/0!</v>
      </c>
      <c r="M93" s="41"/>
      <c r="N93" s="50"/>
      <c r="O93" s="49"/>
      <c r="P93" s="41"/>
    </row>
    <row r="94" spans="1:16" ht="12.75">
      <c r="A94" s="33" t="s">
        <v>53</v>
      </c>
      <c r="B94" s="41" t="s">
        <v>28</v>
      </c>
      <c r="C94" s="42">
        <v>37953</v>
      </c>
      <c r="D94" s="70" t="s">
        <v>127</v>
      </c>
      <c r="E94" s="41" t="s">
        <v>64</v>
      </c>
      <c r="F94" s="41" t="s">
        <v>29</v>
      </c>
      <c r="G94" s="45">
        <v>6.5</v>
      </c>
      <c r="H94" s="41">
        <v>1</v>
      </c>
      <c r="I94" s="27" t="s">
        <v>22</v>
      </c>
      <c r="J94" s="41">
        <v>5</v>
      </c>
      <c r="K94" s="46">
        <v>7.1</v>
      </c>
      <c r="L94" s="47">
        <f t="shared" si="4"/>
        <v>6.6</v>
      </c>
      <c r="M94" s="41">
        <v>1.5</v>
      </c>
      <c r="N94" s="48">
        <v>6.6</v>
      </c>
      <c r="O94" s="49">
        <v>1.4</v>
      </c>
      <c r="P94" s="41"/>
    </row>
    <row r="95" spans="1:16" ht="12.75">
      <c r="A95" s="33" t="s">
        <v>53</v>
      </c>
      <c r="B95" s="41" t="s">
        <v>28</v>
      </c>
      <c r="C95" s="42">
        <v>37953</v>
      </c>
      <c r="D95" s="70" t="s">
        <v>127</v>
      </c>
      <c r="E95" s="41" t="s">
        <v>64</v>
      </c>
      <c r="F95" s="41" t="s">
        <v>29</v>
      </c>
      <c r="G95" s="45">
        <v>6.3</v>
      </c>
      <c r="H95" s="41">
        <v>4</v>
      </c>
      <c r="I95" s="27" t="s">
        <v>22</v>
      </c>
      <c r="J95" s="41">
        <v>6</v>
      </c>
      <c r="K95" s="46">
        <v>7.1</v>
      </c>
      <c r="L95" s="47">
        <f t="shared" si="4"/>
        <v>6.62</v>
      </c>
      <c r="M95" s="41">
        <v>1.5</v>
      </c>
      <c r="N95" s="50">
        <f>SUM(L94:L95)/2</f>
        <v>6.609999999999999</v>
      </c>
      <c r="O95" s="49">
        <v>1.4</v>
      </c>
      <c r="P95" s="41"/>
    </row>
    <row r="96" spans="1:16" ht="12.75">
      <c r="A96" s="33"/>
      <c r="B96" s="41"/>
      <c r="C96" s="42"/>
      <c r="D96" s="43"/>
      <c r="E96" s="44"/>
      <c r="F96" s="41"/>
      <c r="G96" s="45"/>
      <c r="H96" s="41"/>
      <c r="I96" s="27" t="s">
        <v>22</v>
      </c>
      <c r="J96" s="41"/>
      <c r="K96" s="46"/>
      <c r="L96" s="47" t="e">
        <f t="shared" si="4"/>
        <v>#DIV/0!</v>
      </c>
      <c r="M96" s="41"/>
      <c r="N96" s="50"/>
      <c r="O96" s="49"/>
      <c r="P96" s="41"/>
    </row>
    <row r="97" spans="1:16" ht="12.75">
      <c r="A97" s="33" t="s">
        <v>53</v>
      </c>
      <c r="B97" s="41" t="s">
        <v>28</v>
      </c>
      <c r="C97" s="42">
        <v>37955</v>
      </c>
      <c r="D97" s="70" t="s">
        <v>117</v>
      </c>
      <c r="E97" s="41" t="s">
        <v>118</v>
      </c>
      <c r="F97" s="41" t="s">
        <v>29</v>
      </c>
      <c r="G97" s="45">
        <v>6.5</v>
      </c>
      <c r="H97" s="41">
        <v>2</v>
      </c>
      <c r="I97" s="27" t="s">
        <v>22</v>
      </c>
      <c r="J97" s="41">
        <v>5</v>
      </c>
      <c r="K97" s="46">
        <v>7.1</v>
      </c>
      <c r="L97" s="47">
        <f t="shared" si="4"/>
        <v>6.671428571428572</v>
      </c>
      <c r="M97" s="41">
        <v>1.5</v>
      </c>
      <c r="N97" s="48">
        <v>6.7</v>
      </c>
      <c r="O97" s="49" t="s">
        <v>131</v>
      </c>
      <c r="P97" s="41"/>
    </row>
    <row r="98" spans="1:16" ht="12.75">
      <c r="A98" s="33" t="s">
        <v>53</v>
      </c>
      <c r="B98" s="41" t="s">
        <v>28</v>
      </c>
      <c r="C98" s="42">
        <v>37955</v>
      </c>
      <c r="D98" s="70" t="s">
        <v>117</v>
      </c>
      <c r="E98" s="41" t="s">
        <v>118</v>
      </c>
      <c r="F98" s="41" t="s">
        <v>29</v>
      </c>
      <c r="G98" s="45">
        <v>6.3</v>
      </c>
      <c r="H98" s="41">
        <v>4.5</v>
      </c>
      <c r="I98" s="27" t="s">
        <v>22</v>
      </c>
      <c r="J98" s="41">
        <v>5.3</v>
      </c>
      <c r="K98" s="46">
        <v>7.1</v>
      </c>
      <c r="L98" s="47">
        <f t="shared" si="3"/>
        <v>6.66734693877551</v>
      </c>
      <c r="M98" s="41">
        <v>1.5</v>
      </c>
      <c r="N98" s="50"/>
      <c r="O98" s="49" t="s">
        <v>131</v>
      </c>
      <c r="P98" s="41"/>
    </row>
    <row r="99" spans="1:16" ht="12.75">
      <c r="A99" s="33" t="s">
        <v>53</v>
      </c>
      <c r="B99" s="41" t="s">
        <v>28</v>
      </c>
      <c r="C99" s="42">
        <v>37955</v>
      </c>
      <c r="D99" s="70" t="s">
        <v>117</v>
      </c>
      <c r="E99" s="41" t="s">
        <v>118</v>
      </c>
      <c r="F99" s="41" t="s">
        <v>29</v>
      </c>
      <c r="G99" s="45" t="s">
        <v>86</v>
      </c>
      <c r="H99" s="41"/>
      <c r="I99" s="27" t="s">
        <v>22</v>
      </c>
      <c r="J99" s="41"/>
      <c r="K99" s="46"/>
      <c r="L99" s="47">
        <v>6.65</v>
      </c>
      <c r="M99" s="41">
        <v>1.5</v>
      </c>
      <c r="N99" s="50">
        <f>SUM(L97:L99)/3</f>
        <v>6.662925170068028</v>
      </c>
      <c r="O99" s="49" t="s">
        <v>131</v>
      </c>
      <c r="P99" s="41"/>
    </row>
    <row r="100" spans="1:16" s="78" customFormat="1" ht="12.75">
      <c r="A100" s="72"/>
      <c r="B100" s="73"/>
      <c r="C100" s="74"/>
      <c r="D100" s="75"/>
      <c r="E100" s="73"/>
      <c r="F100" s="73"/>
      <c r="G100" s="76"/>
      <c r="H100" s="73"/>
      <c r="I100" s="27" t="s">
        <v>22</v>
      </c>
      <c r="J100" s="41"/>
      <c r="K100" s="46"/>
      <c r="L100" s="47" t="e">
        <f aca="true" t="shared" si="5" ref="L100:L105">SUM(G100)+H100/(H100+J100)*(K100-G100)</f>
        <v>#DIV/0!</v>
      </c>
      <c r="M100" s="73"/>
      <c r="N100" s="85"/>
      <c r="O100" s="77"/>
      <c r="P100" s="73"/>
    </row>
    <row r="101" spans="1:16" ht="12.75">
      <c r="A101" s="33" t="s">
        <v>53</v>
      </c>
      <c r="B101" s="41" t="s">
        <v>28</v>
      </c>
      <c r="C101" s="42">
        <v>37964</v>
      </c>
      <c r="D101" s="70" t="s">
        <v>132</v>
      </c>
      <c r="E101" s="41" t="s">
        <v>133</v>
      </c>
      <c r="F101" s="41" t="s">
        <v>134</v>
      </c>
      <c r="G101" s="45">
        <v>6.3</v>
      </c>
      <c r="H101" s="41">
        <v>5</v>
      </c>
      <c r="I101" s="27" t="s">
        <v>22</v>
      </c>
      <c r="J101" s="41">
        <v>3</v>
      </c>
      <c r="K101" s="46">
        <v>7.1</v>
      </c>
      <c r="L101" s="47">
        <f t="shared" si="5"/>
        <v>6.8</v>
      </c>
      <c r="M101" s="41">
        <v>2</v>
      </c>
      <c r="N101" s="48">
        <v>6.8</v>
      </c>
      <c r="O101" s="49">
        <v>1.2</v>
      </c>
      <c r="P101" s="41"/>
    </row>
    <row r="102" spans="1:16" s="93" customFormat="1" ht="12.75">
      <c r="A102" s="33" t="s">
        <v>53</v>
      </c>
      <c r="B102" s="41" t="s">
        <v>28</v>
      </c>
      <c r="C102" s="42">
        <v>37964</v>
      </c>
      <c r="D102" s="70" t="s">
        <v>132</v>
      </c>
      <c r="E102" s="41" t="s">
        <v>133</v>
      </c>
      <c r="F102" s="41" t="s">
        <v>134</v>
      </c>
      <c r="G102" s="87">
        <v>6.5</v>
      </c>
      <c r="H102" s="86">
        <v>2.5</v>
      </c>
      <c r="I102" s="27" t="s">
        <v>22</v>
      </c>
      <c r="J102" s="88">
        <v>4</v>
      </c>
      <c r="K102" s="89">
        <v>7.1</v>
      </c>
      <c r="L102" s="90">
        <f t="shared" si="5"/>
        <v>6.730769230769231</v>
      </c>
      <c r="M102" s="88">
        <v>2</v>
      </c>
      <c r="N102" s="50">
        <f>SUM(L101:L102)/2</f>
        <v>6.765384615384615</v>
      </c>
      <c r="O102" s="91">
        <v>1.2</v>
      </c>
      <c r="P102" s="92"/>
    </row>
    <row r="103" spans="1:16" s="78" customFormat="1" ht="12.75">
      <c r="A103" s="72"/>
      <c r="B103" s="73"/>
      <c r="C103" s="74"/>
      <c r="D103" s="75"/>
      <c r="E103" s="73"/>
      <c r="F103" s="73"/>
      <c r="G103" s="76"/>
      <c r="H103" s="73"/>
      <c r="I103" s="27" t="s">
        <v>22</v>
      </c>
      <c r="J103" s="41"/>
      <c r="K103" s="46"/>
      <c r="L103" s="47" t="e">
        <f t="shared" si="5"/>
        <v>#DIV/0!</v>
      </c>
      <c r="M103" s="73"/>
      <c r="N103" s="85"/>
      <c r="O103" s="77"/>
      <c r="P103" s="73"/>
    </row>
    <row r="104" spans="1:16" ht="12.75">
      <c r="A104" s="33" t="s">
        <v>53</v>
      </c>
      <c r="B104" s="41" t="s">
        <v>28</v>
      </c>
      <c r="C104" s="42">
        <v>37968</v>
      </c>
      <c r="D104" s="70" t="s">
        <v>117</v>
      </c>
      <c r="E104" s="41" t="s">
        <v>118</v>
      </c>
      <c r="F104" s="41" t="s">
        <v>134</v>
      </c>
      <c r="G104" s="45">
        <v>6.5</v>
      </c>
      <c r="H104" s="41">
        <v>2.5</v>
      </c>
      <c r="I104" s="27" t="s">
        <v>22</v>
      </c>
      <c r="J104" s="41">
        <v>3</v>
      </c>
      <c r="K104" s="46">
        <v>7.1</v>
      </c>
      <c r="L104" s="47">
        <f>SUM(G104)+H104/(H104+J104)*(K104-G104)</f>
        <v>6.7727272727272725</v>
      </c>
      <c r="M104" s="41">
        <v>2</v>
      </c>
      <c r="N104" s="48">
        <v>6.8</v>
      </c>
      <c r="O104" s="91" t="s">
        <v>136</v>
      </c>
      <c r="P104" s="41"/>
    </row>
    <row r="105" spans="1:16" s="93" customFormat="1" ht="12.75">
      <c r="A105" s="33" t="s">
        <v>53</v>
      </c>
      <c r="B105" s="41" t="s">
        <v>28</v>
      </c>
      <c r="C105" s="42">
        <v>37968</v>
      </c>
      <c r="D105" s="70" t="s">
        <v>117</v>
      </c>
      <c r="E105" s="41" t="s">
        <v>118</v>
      </c>
      <c r="F105" s="41" t="s">
        <v>134</v>
      </c>
      <c r="G105" s="87">
        <v>6.3</v>
      </c>
      <c r="H105" s="86">
        <v>6</v>
      </c>
      <c r="I105" s="27" t="s">
        <v>22</v>
      </c>
      <c r="J105" s="88">
        <v>3</v>
      </c>
      <c r="K105" s="89">
        <v>7.1</v>
      </c>
      <c r="L105" s="90">
        <f t="shared" si="5"/>
        <v>6.833333333333333</v>
      </c>
      <c r="M105" s="88">
        <v>2</v>
      </c>
      <c r="N105" s="50">
        <f>SUM(L104:L105)/2</f>
        <v>6.803030303030303</v>
      </c>
      <c r="O105" s="91" t="s">
        <v>136</v>
      </c>
      <c r="P105" s="92"/>
    </row>
    <row r="106" spans="1:16" ht="12.75">
      <c r="A106" s="33"/>
      <c r="B106" s="41"/>
      <c r="C106" s="42"/>
      <c r="D106" s="43"/>
      <c r="E106" s="41"/>
      <c r="F106" s="41"/>
      <c r="G106" s="45"/>
      <c r="H106" s="41"/>
      <c r="I106" s="27" t="s">
        <v>22</v>
      </c>
      <c r="J106" s="41"/>
      <c r="K106" s="46"/>
      <c r="L106" s="47" t="e">
        <f>SUM(G106)+H106/(H106+J106)*(K106-G106)</f>
        <v>#DIV/0!</v>
      </c>
      <c r="M106" s="41"/>
      <c r="N106" s="50"/>
      <c r="O106" s="49"/>
      <c r="P106" s="41"/>
    </row>
    <row r="107" spans="1:16" ht="12.75">
      <c r="A107" s="33" t="s">
        <v>53</v>
      </c>
      <c r="B107" s="41" t="s">
        <v>28</v>
      </c>
      <c r="C107" s="42">
        <v>37979</v>
      </c>
      <c r="D107" s="43" t="s">
        <v>135</v>
      </c>
      <c r="E107" s="44" t="s">
        <v>137</v>
      </c>
      <c r="F107" s="41" t="s">
        <v>134</v>
      </c>
      <c r="G107" s="45">
        <v>6.5</v>
      </c>
      <c r="H107" s="41">
        <v>4.5</v>
      </c>
      <c r="I107" s="27" t="s">
        <v>22</v>
      </c>
      <c r="J107" s="41">
        <v>3</v>
      </c>
      <c r="K107" s="46">
        <v>7.1</v>
      </c>
      <c r="L107" s="47">
        <f>SUM(G107)+H107/(H107+J107)*(K107-G107)</f>
        <v>6.859999999999999</v>
      </c>
      <c r="M107" s="41">
        <v>1.5</v>
      </c>
      <c r="N107" s="48">
        <v>6.9</v>
      </c>
      <c r="O107" s="91">
        <v>1.5</v>
      </c>
      <c r="P107" s="41"/>
    </row>
    <row r="108" spans="1:16" ht="12.75">
      <c r="A108" s="33" t="s">
        <v>53</v>
      </c>
      <c r="B108" s="41" t="s">
        <v>28</v>
      </c>
      <c r="C108" s="42">
        <v>37979</v>
      </c>
      <c r="D108" s="43" t="s">
        <v>135</v>
      </c>
      <c r="E108" s="44" t="s">
        <v>137</v>
      </c>
      <c r="F108" s="41" t="s">
        <v>134</v>
      </c>
      <c r="G108" s="45">
        <v>6.5</v>
      </c>
      <c r="H108" s="41">
        <v>4.5</v>
      </c>
      <c r="I108" s="27" t="s">
        <v>22</v>
      </c>
      <c r="J108" s="41">
        <v>3.5</v>
      </c>
      <c r="K108" s="46">
        <v>7.1</v>
      </c>
      <c r="L108" s="47">
        <f aca="true" t="shared" si="6" ref="L108:L127">SUM(G108)+H108/(H108+J108)*(K108-G108)</f>
        <v>6.8374999999999995</v>
      </c>
      <c r="M108" s="41">
        <v>1.5</v>
      </c>
      <c r="N108" s="48"/>
      <c r="O108" s="91">
        <v>1.5</v>
      </c>
      <c r="P108" s="41"/>
    </row>
    <row r="109" spans="1:16" ht="12.75">
      <c r="A109" s="33" t="s">
        <v>53</v>
      </c>
      <c r="B109" s="41" t="s">
        <v>28</v>
      </c>
      <c r="C109" s="42">
        <v>37979</v>
      </c>
      <c r="D109" s="43" t="s">
        <v>135</v>
      </c>
      <c r="E109" s="44" t="s">
        <v>137</v>
      </c>
      <c r="F109" s="41" t="s">
        <v>134</v>
      </c>
      <c r="G109" s="45" t="s">
        <v>86</v>
      </c>
      <c r="H109" s="41"/>
      <c r="I109" s="27" t="s">
        <v>22</v>
      </c>
      <c r="J109" s="41"/>
      <c r="K109" s="46"/>
      <c r="L109" s="47">
        <v>6.85</v>
      </c>
      <c r="M109" s="41">
        <v>1.5</v>
      </c>
      <c r="N109" s="94">
        <f>SUM(L107:L109)/3</f>
        <v>6.849166666666666</v>
      </c>
      <c r="O109" s="91">
        <v>1.5</v>
      </c>
      <c r="P109" s="41"/>
    </row>
    <row r="110" spans="1:16" ht="12.75">
      <c r="A110" s="33"/>
      <c r="B110" s="41"/>
      <c r="C110" s="42"/>
      <c r="D110" s="43"/>
      <c r="E110" s="44"/>
      <c r="F110" s="41"/>
      <c r="G110" s="45"/>
      <c r="H110" s="41"/>
      <c r="I110" s="27" t="s">
        <v>22</v>
      </c>
      <c r="J110" s="41"/>
      <c r="K110" s="46"/>
      <c r="L110" s="47" t="e">
        <f t="shared" si="6"/>
        <v>#DIV/0!</v>
      </c>
      <c r="M110" s="41"/>
      <c r="N110" s="48"/>
      <c r="O110" s="91"/>
      <c r="P110" s="41"/>
    </row>
    <row r="111" spans="1:16" ht="12.75">
      <c r="A111" s="33"/>
      <c r="B111" s="41"/>
      <c r="C111" s="42"/>
      <c r="D111" s="43"/>
      <c r="E111" s="44"/>
      <c r="F111" s="41"/>
      <c r="G111" s="45"/>
      <c r="H111" s="41"/>
      <c r="I111" s="27" t="s">
        <v>22</v>
      </c>
      <c r="J111" s="41"/>
      <c r="K111" s="46"/>
      <c r="L111" s="47" t="e">
        <f t="shared" si="6"/>
        <v>#DIV/0!</v>
      </c>
      <c r="M111" s="41"/>
      <c r="N111" s="48"/>
      <c r="O111" s="91"/>
      <c r="P111" s="41"/>
    </row>
    <row r="112" spans="1:16" ht="12.75">
      <c r="A112" s="33"/>
      <c r="B112" s="41"/>
      <c r="C112" s="42"/>
      <c r="D112" s="43"/>
      <c r="E112" s="44"/>
      <c r="F112" s="41"/>
      <c r="G112" s="45"/>
      <c r="H112" s="41"/>
      <c r="I112" s="27" t="s">
        <v>22</v>
      </c>
      <c r="J112" s="41"/>
      <c r="K112" s="46"/>
      <c r="L112" s="47" t="e">
        <f t="shared" si="6"/>
        <v>#DIV/0!</v>
      </c>
      <c r="M112" s="41"/>
      <c r="N112" s="48"/>
      <c r="O112" s="91"/>
      <c r="P112" s="41"/>
    </row>
    <row r="113" spans="1:16" ht="12.75">
      <c r="A113" s="33"/>
      <c r="B113" s="41"/>
      <c r="C113" s="42"/>
      <c r="D113" s="43"/>
      <c r="E113" s="44"/>
      <c r="F113" s="41"/>
      <c r="G113" s="45"/>
      <c r="H113" s="41"/>
      <c r="I113" s="27" t="s">
        <v>22</v>
      </c>
      <c r="J113" s="41"/>
      <c r="K113" s="46"/>
      <c r="L113" s="47" t="e">
        <f t="shared" si="6"/>
        <v>#DIV/0!</v>
      </c>
      <c r="M113" s="41"/>
      <c r="N113" s="48"/>
      <c r="O113" s="91"/>
      <c r="P113" s="41"/>
    </row>
    <row r="114" spans="1:16" ht="12.75">
      <c r="A114" s="33"/>
      <c r="B114" s="41"/>
      <c r="C114" s="42"/>
      <c r="D114" s="43"/>
      <c r="E114" s="44"/>
      <c r="F114" s="41"/>
      <c r="G114" s="45"/>
      <c r="H114" s="41"/>
      <c r="I114" s="27" t="s">
        <v>22</v>
      </c>
      <c r="J114" s="41"/>
      <c r="K114" s="46"/>
      <c r="L114" s="47" t="e">
        <f t="shared" si="6"/>
        <v>#DIV/0!</v>
      </c>
      <c r="M114" s="41"/>
      <c r="N114" s="48"/>
      <c r="O114" s="91"/>
      <c r="P114" s="41"/>
    </row>
    <row r="115" spans="1:16" ht="12.75">
      <c r="A115" s="33"/>
      <c r="B115" s="41"/>
      <c r="C115" s="42"/>
      <c r="D115" s="43"/>
      <c r="E115" s="44"/>
      <c r="F115" s="41"/>
      <c r="G115" s="45"/>
      <c r="H115" s="41"/>
      <c r="I115" s="27" t="s">
        <v>22</v>
      </c>
      <c r="J115" s="41"/>
      <c r="K115" s="46"/>
      <c r="L115" s="47" t="e">
        <f t="shared" si="6"/>
        <v>#DIV/0!</v>
      </c>
      <c r="M115" s="41"/>
      <c r="N115" s="48"/>
      <c r="O115" s="91"/>
      <c r="P115" s="41"/>
    </row>
    <row r="116" spans="1:16" ht="12.75">
      <c r="A116" s="33"/>
      <c r="B116" s="41"/>
      <c r="C116" s="42"/>
      <c r="D116" s="43"/>
      <c r="E116" s="44"/>
      <c r="F116" s="41"/>
      <c r="G116" s="45"/>
      <c r="H116" s="41"/>
      <c r="I116" s="27" t="s">
        <v>22</v>
      </c>
      <c r="J116" s="41"/>
      <c r="K116" s="46"/>
      <c r="L116" s="47" t="e">
        <f t="shared" si="6"/>
        <v>#DIV/0!</v>
      </c>
      <c r="M116" s="41"/>
      <c r="N116" s="48"/>
      <c r="O116" s="91"/>
      <c r="P116" s="41"/>
    </row>
    <row r="117" spans="1:16" ht="12.75">
      <c r="A117" s="33"/>
      <c r="B117" s="41"/>
      <c r="C117" s="42"/>
      <c r="D117" s="43"/>
      <c r="E117" s="44"/>
      <c r="F117" s="41"/>
      <c r="G117" s="45"/>
      <c r="H117" s="41"/>
      <c r="I117" s="27" t="s">
        <v>22</v>
      </c>
      <c r="J117" s="41"/>
      <c r="K117" s="46"/>
      <c r="L117" s="47" t="e">
        <f t="shared" si="6"/>
        <v>#DIV/0!</v>
      </c>
      <c r="M117" s="41"/>
      <c r="N117" s="48"/>
      <c r="O117" s="91"/>
      <c r="P117" s="41"/>
    </row>
    <row r="118" spans="1:16" ht="12.75">
      <c r="A118" s="33"/>
      <c r="B118" s="41"/>
      <c r="C118" s="42"/>
      <c r="D118" s="43"/>
      <c r="E118" s="44"/>
      <c r="F118" s="41"/>
      <c r="G118" s="45"/>
      <c r="H118" s="41"/>
      <c r="I118" s="27" t="s">
        <v>22</v>
      </c>
      <c r="J118" s="41"/>
      <c r="K118" s="46"/>
      <c r="L118" s="47" t="e">
        <f t="shared" si="6"/>
        <v>#DIV/0!</v>
      </c>
      <c r="M118" s="41"/>
      <c r="N118" s="48"/>
      <c r="O118" s="91"/>
      <c r="P118" s="41"/>
    </row>
    <row r="119" spans="1:16" ht="12.75">
      <c r="A119" s="33"/>
      <c r="B119" s="41"/>
      <c r="C119" s="42"/>
      <c r="D119" s="43"/>
      <c r="E119" s="44"/>
      <c r="F119" s="41"/>
      <c r="G119" s="45"/>
      <c r="H119" s="41"/>
      <c r="I119" s="27" t="s">
        <v>22</v>
      </c>
      <c r="J119" s="41"/>
      <c r="K119" s="46"/>
      <c r="L119" s="47" t="e">
        <f t="shared" si="6"/>
        <v>#DIV/0!</v>
      </c>
      <c r="M119" s="41"/>
      <c r="N119" s="48"/>
      <c r="O119" s="91"/>
      <c r="P119" s="41"/>
    </row>
    <row r="120" spans="1:16" ht="12.75">
      <c r="A120" s="33"/>
      <c r="B120" s="41"/>
      <c r="C120" s="42"/>
      <c r="D120" s="43"/>
      <c r="E120" s="44"/>
      <c r="F120" s="41"/>
      <c r="G120" s="45"/>
      <c r="H120" s="41"/>
      <c r="I120" s="27" t="s">
        <v>22</v>
      </c>
      <c r="J120" s="41"/>
      <c r="K120" s="46"/>
      <c r="L120" s="47" t="e">
        <f t="shared" si="6"/>
        <v>#DIV/0!</v>
      </c>
      <c r="M120" s="41"/>
      <c r="N120" s="48"/>
      <c r="O120" s="91"/>
      <c r="P120" s="41"/>
    </row>
    <row r="121" spans="1:16" ht="12.75">
      <c r="A121" s="33"/>
      <c r="B121" s="41"/>
      <c r="C121" s="42"/>
      <c r="D121" s="43"/>
      <c r="E121" s="44"/>
      <c r="F121" s="41"/>
      <c r="G121" s="45"/>
      <c r="H121" s="41"/>
      <c r="I121" s="27" t="s">
        <v>22</v>
      </c>
      <c r="J121" s="41"/>
      <c r="K121" s="46"/>
      <c r="L121" s="47" t="e">
        <f t="shared" si="6"/>
        <v>#DIV/0!</v>
      </c>
      <c r="M121" s="41"/>
      <c r="N121" s="48"/>
      <c r="O121" s="91"/>
      <c r="P121" s="41"/>
    </row>
    <row r="122" spans="1:16" ht="12.75">
      <c r="A122" s="33"/>
      <c r="B122" s="41"/>
      <c r="C122" s="42"/>
      <c r="D122" s="43"/>
      <c r="E122" s="44"/>
      <c r="F122" s="41"/>
      <c r="G122" s="45"/>
      <c r="H122" s="41"/>
      <c r="I122" s="27" t="s">
        <v>22</v>
      </c>
      <c r="J122" s="41"/>
      <c r="K122" s="46"/>
      <c r="L122" s="47" t="e">
        <f t="shared" si="6"/>
        <v>#DIV/0!</v>
      </c>
      <c r="M122" s="41"/>
      <c r="N122" s="48"/>
      <c r="O122" s="91"/>
      <c r="P122" s="41"/>
    </row>
    <row r="123" spans="1:16" ht="12.75">
      <c r="A123" s="33"/>
      <c r="B123" s="41"/>
      <c r="C123" s="42"/>
      <c r="D123" s="43"/>
      <c r="E123" s="44"/>
      <c r="F123" s="41"/>
      <c r="G123" s="45"/>
      <c r="H123" s="41"/>
      <c r="I123" s="27" t="s">
        <v>22</v>
      </c>
      <c r="J123" s="41"/>
      <c r="K123" s="46"/>
      <c r="L123" s="47" t="e">
        <f t="shared" si="6"/>
        <v>#DIV/0!</v>
      </c>
      <c r="M123" s="41"/>
      <c r="N123" s="48"/>
      <c r="O123" s="91"/>
      <c r="P123" s="41"/>
    </row>
    <row r="124" spans="1:16" ht="12.75">
      <c r="A124" s="33"/>
      <c r="B124" s="41"/>
      <c r="C124" s="42"/>
      <c r="D124" s="43"/>
      <c r="E124" s="44"/>
      <c r="F124" s="41"/>
      <c r="G124" s="45"/>
      <c r="H124" s="41"/>
      <c r="I124" s="27" t="s">
        <v>22</v>
      </c>
      <c r="J124" s="41"/>
      <c r="K124" s="46"/>
      <c r="L124" s="47" t="e">
        <f t="shared" si="6"/>
        <v>#DIV/0!</v>
      </c>
      <c r="M124" s="41"/>
      <c r="N124" s="48"/>
      <c r="O124" s="91"/>
      <c r="P124" s="41"/>
    </row>
    <row r="125" spans="1:16" ht="12.75">
      <c r="A125" s="33"/>
      <c r="B125" s="41"/>
      <c r="C125" s="42"/>
      <c r="D125" s="43"/>
      <c r="E125" s="44"/>
      <c r="F125" s="41"/>
      <c r="G125" s="45"/>
      <c r="H125" s="41"/>
      <c r="I125" s="27" t="s">
        <v>22</v>
      </c>
      <c r="J125" s="41"/>
      <c r="K125" s="46"/>
      <c r="L125" s="47" t="e">
        <f t="shared" si="6"/>
        <v>#DIV/0!</v>
      </c>
      <c r="M125" s="41"/>
      <c r="N125" s="48"/>
      <c r="O125" s="91"/>
      <c r="P125" s="41"/>
    </row>
    <row r="126" spans="1:16" ht="12.75">
      <c r="A126" s="33"/>
      <c r="B126" s="41"/>
      <c r="C126" s="42"/>
      <c r="D126" s="43"/>
      <c r="E126" s="44"/>
      <c r="F126" s="41"/>
      <c r="G126" s="45"/>
      <c r="H126" s="41"/>
      <c r="I126" s="27" t="s">
        <v>22</v>
      </c>
      <c r="J126" s="41"/>
      <c r="K126" s="46"/>
      <c r="L126" s="47" t="e">
        <f t="shared" si="6"/>
        <v>#DIV/0!</v>
      </c>
      <c r="M126" s="41"/>
      <c r="N126" s="48"/>
      <c r="O126" s="91"/>
      <c r="P126" s="41"/>
    </row>
    <row r="127" spans="1:16" ht="12.75">
      <c r="A127" s="33"/>
      <c r="B127" s="41"/>
      <c r="C127" s="42"/>
      <c r="D127" s="43"/>
      <c r="E127" s="44"/>
      <c r="F127" s="41"/>
      <c r="G127" s="45"/>
      <c r="H127" s="41"/>
      <c r="I127" s="27" t="s">
        <v>22</v>
      </c>
      <c r="J127" s="41"/>
      <c r="K127" s="46"/>
      <c r="L127" s="47" t="e">
        <f t="shared" si="6"/>
        <v>#DIV/0!</v>
      </c>
      <c r="M127" s="41"/>
      <c r="N127" s="48"/>
      <c r="O127" s="91"/>
      <c r="P127" s="41"/>
    </row>
    <row r="128" spans="1:16" ht="12.75">
      <c r="A128" s="33"/>
      <c r="B128" s="41"/>
      <c r="C128" s="42"/>
      <c r="D128" s="51"/>
      <c r="E128" s="44"/>
      <c r="F128" s="41"/>
      <c r="G128" s="45"/>
      <c r="H128" s="41"/>
      <c r="I128" s="27" t="s">
        <v>22</v>
      </c>
      <c r="J128" s="41"/>
      <c r="K128" s="46"/>
      <c r="L128" s="47" t="e">
        <f>SUM(G128)+H128/(H128+J128)*(K128-G128)</f>
        <v>#DIV/0!</v>
      </c>
      <c r="M128" s="41"/>
      <c r="N128" s="50"/>
      <c r="O128" s="49"/>
      <c r="P128" s="41"/>
    </row>
    <row r="129" spans="1:16" ht="12.75">
      <c r="A129" s="52"/>
      <c r="B129" s="52"/>
      <c r="C129" s="53"/>
      <c r="D129" s="54"/>
      <c r="E129" s="55"/>
      <c r="F129" s="56"/>
      <c r="G129" s="57"/>
      <c r="H129" s="56"/>
      <c r="I129" s="58"/>
      <c r="J129" s="56"/>
      <c r="K129" s="57"/>
      <c r="L129" s="57"/>
      <c r="M129" s="56"/>
      <c r="N129" s="59"/>
      <c r="O129" s="60"/>
      <c r="P129" s="56"/>
    </row>
    <row r="130" spans="1:16" ht="12.75">
      <c r="A130" s="61" t="s">
        <v>30</v>
      </c>
      <c r="C130" s="62"/>
      <c r="D130" s="52"/>
      <c r="E130" s="52"/>
      <c r="F130" s="52"/>
      <c r="G130" s="63"/>
      <c r="H130" s="52"/>
      <c r="I130" s="64"/>
      <c r="J130" s="52"/>
      <c r="K130" s="63"/>
      <c r="L130" s="63"/>
      <c r="M130" s="52"/>
      <c r="N130" s="65"/>
      <c r="O130" s="66"/>
      <c r="P130" s="52"/>
    </row>
    <row r="131" spans="3:28" s="67" customFormat="1" ht="12.75">
      <c r="C131"/>
      <c r="D131"/>
      <c r="E131"/>
      <c r="F131"/>
      <c r="G131"/>
      <c r="H131"/>
      <c r="I131"/>
      <c r="J131"/>
      <c r="K131" s="2"/>
      <c r="L131"/>
      <c r="M131"/>
      <c r="N131"/>
      <c r="O131"/>
      <c r="P131"/>
      <c r="Q131"/>
      <c r="R131"/>
      <c r="S131"/>
      <c r="T131"/>
      <c r="U131"/>
      <c r="V131"/>
      <c r="W131"/>
      <c r="X131"/>
      <c r="Y131"/>
      <c r="Z131"/>
      <c r="AA131"/>
      <c r="AB131"/>
    </row>
    <row r="132" spans="1:11" s="67" customFormat="1" ht="10.5">
      <c r="A132" s="68" t="s">
        <v>31</v>
      </c>
      <c r="K132" s="69"/>
    </row>
    <row r="133" spans="1:28" s="19" customFormat="1" ht="10.5">
      <c r="A133" s="68" t="s">
        <v>32</v>
      </c>
      <c r="C133" s="67"/>
      <c r="D133" s="67"/>
      <c r="E133" s="67"/>
      <c r="F133" s="67"/>
      <c r="G133" s="67"/>
      <c r="H133" s="67"/>
      <c r="I133" s="67"/>
      <c r="J133" s="67"/>
      <c r="K133" s="69"/>
      <c r="L133" s="67"/>
      <c r="M133" s="67"/>
      <c r="N133" s="67"/>
      <c r="O133" s="67"/>
      <c r="P133" s="67"/>
      <c r="Q133" s="67"/>
      <c r="R133" s="67"/>
      <c r="S133" s="67"/>
      <c r="T133" s="67"/>
      <c r="U133" s="67"/>
      <c r="V133" s="67"/>
      <c r="W133" s="67"/>
      <c r="X133" s="67"/>
      <c r="Y133" s="67"/>
      <c r="Z133" s="67"/>
      <c r="AA133" s="67"/>
      <c r="AB133" s="67"/>
    </row>
    <row r="134" spans="1:11" s="19" customFormat="1" ht="10.5">
      <c r="A134" s="68"/>
      <c r="K134" s="23"/>
    </row>
    <row r="135" spans="1:11" s="19" customFormat="1" ht="10.5" customHeight="1">
      <c r="A135" s="68" t="s">
        <v>33</v>
      </c>
      <c r="K135" s="23"/>
    </row>
    <row r="136" spans="1:11" s="19" customFormat="1" ht="10.5">
      <c r="A136" s="68" t="s">
        <v>34</v>
      </c>
      <c r="K136" s="23"/>
    </row>
    <row r="137" spans="1:11" s="19" customFormat="1" ht="10.5">
      <c r="A137" s="68" t="s">
        <v>35</v>
      </c>
      <c r="K137" s="23"/>
    </row>
    <row r="138" spans="1:11" s="19" customFormat="1" ht="10.5">
      <c r="A138" s="68" t="s">
        <v>36</v>
      </c>
      <c r="K138" s="23"/>
    </row>
    <row r="139" s="19" customFormat="1" ht="10.5" customHeight="1">
      <c r="K139" s="23"/>
    </row>
    <row r="140" spans="1:11" s="19" customFormat="1" ht="12" customHeight="1">
      <c r="A140" s="68" t="s">
        <v>37</v>
      </c>
      <c r="K140" s="23"/>
    </row>
    <row r="141" spans="1:11" s="19" customFormat="1" ht="10.5">
      <c r="A141" s="19" t="s">
        <v>38</v>
      </c>
      <c r="B141" s="68" t="s">
        <v>39</v>
      </c>
      <c r="K141" s="23"/>
    </row>
    <row r="142" spans="1:11" s="19" customFormat="1" ht="10.5">
      <c r="A142" s="19" t="s">
        <v>40</v>
      </c>
      <c r="B142" s="19" t="s">
        <v>41</v>
      </c>
      <c r="K142" s="23"/>
    </row>
    <row r="143" spans="1:11" s="19" customFormat="1" ht="10.5">
      <c r="A143" s="19" t="s">
        <v>42</v>
      </c>
      <c r="B143" s="19" t="s">
        <v>43</v>
      </c>
      <c r="K143" s="23"/>
    </row>
    <row r="144" spans="2:11" s="19" customFormat="1" ht="10.5" customHeight="1">
      <c r="B144" s="68"/>
      <c r="K144" s="23"/>
    </row>
    <row r="145" spans="2:11" s="19" customFormat="1" ht="11.25" customHeight="1">
      <c r="B145" s="68" t="s">
        <v>44</v>
      </c>
      <c r="K145" s="23"/>
    </row>
    <row r="146" spans="1:11" s="19" customFormat="1" ht="13.5" customHeight="1">
      <c r="A146" s="68" t="s">
        <v>45</v>
      </c>
      <c r="K146" s="23"/>
    </row>
    <row r="147" spans="1:11" s="19" customFormat="1" ht="10.5">
      <c r="A147" s="68" t="s">
        <v>46</v>
      </c>
      <c r="K147" s="23"/>
    </row>
    <row r="148" s="19" customFormat="1" ht="10.5">
      <c r="K148" s="23"/>
    </row>
    <row r="149" spans="1:11" s="19" customFormat="1" ht="10.5">
      <c r="A149" s="68" t="s">
        <v>47</v>
      </c>
      <c r="K149" s="23"/>
    </row>
    <row r="150" spans="1:11" s="19" customFormat="1" ht="10.5">
      <c r="A150" s="68" t="s">
        <v>48</v>
      </c>
      <c r="K150" s="23"/>
    </row>
    <row r="151" spans="1:11" s="19" customFormat="1" ht="10.5">
      <c r="A151" s="68" t="s">
        <v>49</v>
      </c>
      <c r="K151" s="23"/>
    </row>
    <row r="152" s="19" customFormat="1" ht="10.5">
      <c r="K152" s="23"/>
    </row>
    <row r="153" spans="1:11" s="19" customFormat="1" ht="4.5" customHeight="1">
      <c r="A153" s="19" t="s">
        <v>50</v>
      </c>
      <c r="K153" s="23"/>
    </row>
    <row r="154" s="19" customFormat="1" ht="10.5">
      <c r="K154" s="23"/>
    </row>
    <row r="155" spans="1:11" s="19" customFormat="1" ht="10.5">
      <c r="A155" s="68" t="s">
        <v>51</v>
      </c>
      <c r="K155" s="23"/>
    </row>
    <row r="156" s="19" customFormat="1" ht="10.5">
      <c r="K156" s="23"/>
    </row>
    <row r="157" spans="1:11" s="19" customFormat="1" ht="10.5">
      <c r="A157" s="68" t="s">
        <v>52</v>
      </c>
      <c r="K157" s="23"/>
    </row>
    <row r="158" spans="1:11" s="19" customFormat="1" ht="12.75">
      <c r="A158"/>
      <c r="K158" s="23"/>
    </row>
    <row r="159" spans="3:28" ht="12.75">
      <c r="C159" s="19"/>
      <c r="D159" s="19"/>
      <c r="E159" s="19"/>
      <c r="F159" s="19"/>
      <c r="G159" s="19"/>
      <c r="H159" s="19"/>
      <c r="I159" s="19"/>
      <c r="J159" s="19"/>
      <c r="K159" s="23"/>
      <c r="L159" s="19"/>
      <c r="M159" s="19"/>
      <c r="N159" s="19"/>
      <c r="O159" s="19"/>
      <c r="P159" s="19"/>
      <c r="Q159" s="19"/>
      <c r="R159" s="19"/>
      <c r="S159" s="19"/>
      <c r="T159" s="19"/>
      <c r="U159" s="19"/>
      <c r="V159" s="19"/>
      <c r="W159" s="19"/>
      <c r="X159" s="19"/>
      <c r="Y159" s="19"/>
      <c r="Z159" s="19"/>
      <c r="AA159" s="19"/>
      <c r="AB159" s="19"/>
    </row>
    <row r="892" ht="12.75">
      <c r="K892"/>
    </row>
  </sheetData>
  <printOptions/>
  <pageMargins left="0.75" right="0.75" top="1" bottom="1" header="0" footer="0"/>
  <pageSetup fitToHeight="1" fitToWidth="1" orientation="landscape" paperSize="9" scale="74" r:id="rId1"/>
</worksheet>
</file>

<file path=xl/worksheets/sheet2.xml><?xml version="1.0" encoding="utf-8"?>
<worksheet xmlns="http://schemas.openxmlformats.org/spreadsheetml/2006/main" xmlns:r="http://schemas.openxmlformats.org/officeDocument/2006/relationships">
  <dimension ref="C1:I292"/>
  <sheetViews>
    <sheetView workbookViewId="0" topLeftCell="A8">
      <selection activeCell="F21" sqref="F21"/>
    </sheetView>
  </sheetViews>
  <sheetFormatPr defaultColWidth="11.421875" defaultRowHeight="12.75"/>
  <cols>
    <col min="4" max="4" width="10.421875" style="81" customWidth="1"/>
    <col min="5" max="5" width="11.421875" style="2" customWidth="1"/>
    <col min="9" max="9" width="11.421875" style="2" customWidth="1"/>
  </cols>
  <sheetData>
    <row r="1" ht="12.75">
      <c r="D1" s="79"/>
    </row>
    <row r="2" ht="12.75">
      <c r="D2" s="79"/>
    </row>
    <row r="3" ht="12.75">
      <c r="D3" s="79"/>
    </row>
    <row r="4" ht="12.75">
      <c r="D4" s="79"/>
    </row>
    <row r="5" ht="12.75">
      <c r="D5" s="79"/>
    </row>
    <row r="6" ht="12.75">
      <c r="D6" s="80"/>
    </row>
    <row r="7" ht="12.75">
      <c r="D7" s="79"/>
    </row>
    <row r="8" ht="12.75">
      <c r="D8" s="64"/>
    </row>
    <row r="9" spans="3:9" s="83" customFormat="1" ht="12.75">
      <c r="C9" s="83" t="s">
        <v>101</v>
      </c>
      <c r="D9" s="64" t="s">
        <v>16</v>
      </c>
      <c r="E9" s="84" t="s">
        <v>98</v>
      </c>
      <c r="F9" s="83" t="s">
        <v>99</v>
      </c>
      <c r="G9" s="83" t="s">
        <v>100</v>
      </c>
      <c r="H9" s="83" t="s">
        <v>103</v>
      </c>
      <c r="I9" s="84" t="s">
        <v>104</v>
      </c>
    </row>
    <row r="11" spans="3:7" ht="12.75">
      <c r="C11">
        <v>1</v>
      </c>
      <c r="D11" s="82">
        <v>37789</v>
      </c>
      <c r="E11" s="2">
        <v>6.62</v>
      </c>
      <c r="F11" t="s">
        <v>96</v>
      </c>
      <c r="G11">
        <v>6</v>
      </c>
    </row>
    <row r="12" spans="3:7" ht="12.75">
      <c r="C12">
        <f>C11+1</f>
        <v>2</v>
      </c>
      <c r="D12" s="82">
        <v>37791</v>
      </c>
      <c r="E12" s="2">
        <v>6.81</v>
      </c>
      <c r="F12" t="s">
        <v>96</v>
      </c>
      <c r="G12">
        <v>4</v>
      </c>
    </row>
    <row r="13" spans="3:7" ht="12.75">
      <c r="C13">
        <f aca="true" t="shared" si="0" ref="C13:C90">C12+1</f>
        <v>3</v>
      </c>
      <c r="D13" s="82">
        <v>37791</v>
      </c>
      <c r="E13" s="2">
        <v>6.77</v>
      </c>
      <c r="F13" t="s">
        <v>105</v>
      </c>
      <c r="G13">
        <v>2</v>
      </c>
    </row>
    <row r="14" spans="3:7" ht="12.75">
      <c r="C14">
        <f t="shared" si="0"/>
        <v>4</v>
      </c>
      <c r="D14" s="82">
        <v>37793</v>
      </c>
      <c r="E14" s="2">
        <v>6.71</v>
      </c>
      <c r="F14" t="s">
        <v>96</v>
      </c>
      <c r="G14">
        <v>2</v>
      </c>
    </row>
    <row r="15" spans="3:7" ht="12.75">
      <c r="C15">
        <f t="shared" si="0"/>
        <v>5</v>
      </c>
      <c r="D15" s="82">
        <v>37793</v>
      </c>
      <c r="E15" s="2">
        <v>6.7</v>
      </c>
      <c r="F15" t="s">
        <v>97</v>
      </c>
      <c r="G15">
        <v>1</v>
      </c>
    </row>
    <row r="16" spans="3:9" ht="12.75">
      <c r="C16">
        <f t="shared" si="0"/>
        <v>6</v>
      </c>
      <c r="D16" s="82">
        <v>37793</v>
      </c>
      <c r="F16" t="s">
        <v>107</v>
      </c>
      <c r="G16">
        <v>1</v>
      </c>
      <c r="H16">
        <v>1</v>
      </c>
      <c r="I16" s="2">
        <v>7.2</v>
      </c>
    </row>
    <row r="17" spans="3:7" ht="12.75">
      <c r="C17">
        <f t="shared" si="0"/>
        <v>7</v>
      </c>
      <c r="D17" s="82">
        <v>37794</v>
      </c>
      <c r="E17" s="2">
        <v>6.36</v>
      </c>
      <c r="F17" t="s">
        <v>102</v>
      </c>
      <c r="G17">
        <v>3</v>
      </c>
    </row>
    <row r="18" spans="3:7" ht="12.75">
      <c r="C18">
        <f t="shared" si="0"/>
        <v>8</v>
      </c>
      <c r="D18" s="82">
        <v>37795</v>
      </c>
      <c r="E18" s="2">
        <v>6.39</v>
      </c>
      <c r="F18" t="s">
        <v>102</v>
      </c>
      <c r="G18">
        <v>2</v>
      </c>
    </row>
    <row r="19" spans="3:7" ht="12.75">
      <c r="C19">
        <f t="shared" si="0"/>
        <v>9</v>
      </c>
      <c r="D19" s="82">
        <v>37800</v>
      </c>
      <c r="E19" s="2">
        <v>6.48</v>
      </c>
      <c r="F19" t="s">
        <v>105</v>
      </c>
      <c r="G19">
        <v>1</v>
      </c>
    </row>
    <row r="20" spans="3:7" ht="12.75">
      <c r="C20">
        <f t="shared" si="0"/>
        <v>10</v>
      </c>
      <c r="D20" s="82">
        <v>37801</v>
      </c>
      <c r="E20" s="2">
        <v>6.82</v>
      </c>
      <c r="F20" t="s">
        <v>96</v>
      </c>
      <c r="G20">
        <v>3</v>
      </c>
    </row>
    <row r="21" spans="3:7" ht="12.75">
      <c r="C21">
        <f t="shared" si="0"/>
        <v>11</v>
      </c>
      <c r="D21" s="82">
        <v>37802</v>
      </c>
      <c r="E21" s="2">
        <v>6.89</v>
      </c>
      <c r="F21" t="s">
        <v>106</v>
      </c>
      <c r="G21">
        <v>3</v>
      </c>
    </row>
    <row r="22" spans="3:7" ht="12.75">
      <c r="C22">
        <f t="shared" si="0"/>
        <v>12</v>
      </c>
      <c r="D22" s="82">
        <v>37808</v>
      </c>
      <c r="E22" s="2">
        <v>6.85</v>
      </c>
      <c r="F22" t="s">
        <v>102</v>
      </c>
      <c r="G22">
        <v>2</v>
      </c>
    </row>
    <row r="23" spans="3:7" ht="12.75">
      <c r="C23">
        <f t="shared" si="0"/>
        <v>13</v>
      </c>
      <c r="D23" s="82">
        <v>37809</v>
      </c>
      <c r="E23" s="2">
        <v>6.9</v>
      </c>
      <c r="F23" t="s">
        <v>105</v>
      </c>
      <c r="G23">
        <v>1</v>
      </c>
    </row>
    <row r="24" spans="3:7" ht="12.75">
      <c r="C24">
        <f t="shared" si="0"/>
        <v>14</v>
      </c>
      <c r="D24" s="82">
        <v>37809</v>
      </c>
      <c r="E24" s="2">
        <v>6.61</v>
      </c>
      <c r="F24" t="s">
        <v>96</v>
      </c>
      <c r="G24">
        <v>4</v>
      </c>
    </row>
    <row r="25" spans="3:7" ht="12.75">
      <c r="C25">
        <f t="shared" si="0"/>
        <v>15</v>
      </c>
      <c r="D25" s="82">
        <v>37810</v>
      </c>
      <c r="E25" s="2">
        <v>6.94</v>
      </c>
      <c r="F25" t="s">
        <v>106</v>
      </c>
      <c r="G25">
        <v>2</v>
      </c>
    </row>
    <row r="26" spans="3:7" ht="12.75">
      <c r="C26">
        <f t="shared" si="0"/>
        <v>16</v>
      </c>
      <c r="D26" s="82">
        <v>37812</v>
      </c>
      <c r="E26" s="2">
        <v>6.97</v>
      </c>
      <c r="F26" t="s">
        <v>102</v>
      </c>
      <c r="G26">
        <v>1</v>
      </c>
    </row>
    <row r="27" spans="3:7" ht="12.75">
      <c r="C27">
        <f t="shared" si="0"/>
        <v>17</v>
      </c>
      <c r="D27" s="82">
        <v>37814</v>
      </c>
      <c r="E27" s="2">
        <v>6.83</v>
      </c>
      <c r="F27" t="s">
        <v>105</v>
      </c>
      <c r="G27">
        <v>1</v>
      </c>
    </row>
    <row r="28" spans="3:7" ht="12.75">
      <c r="C28">
        <f t="shared" si="0"/>
        <v>18</v>
      </c>
      <c r="D28" s="82">
        <v>37814</v>
      </c>
      <c r="E28" s="2">
        <v>6.6</v>
      </c>
      <c r="F28" t="s">
        <v>96</v>
      </c>
      <c r="G28">
        <v>4</v>
      </c>
    </row>
    <row r="29" spans="3:7" ht="12.75">
      <c r="C29">
        <f t="shared" si="0"/>
        <v>19</v>
      </c>
      <c r="D29" s="82">
        <v>37815</v>
      </c>
      <c r="E29" s="2">
        <v>6.81</v>
      </c>
      <c r="F29" t="s">
        <v>105</v>
      </c>
      <c r="G29">
        <v>1</v>
      </c>
    </row>
    <row r="30" spans="3:7" ht="12.75">
      <c r="C30">
        <f t="shared" si="0"/>
        <v>20</v>
      </c>
      <c r="D30" s="82">
        <v>37818</v>
      </c>
      <c r="E30" s="2">
        <v>6.82</v>
      </c>
      <c r="F30" t="s">
        <v>106</v>
      </c>
      <c r="G30">
        <v>4</v>
      </c>
    </row>
    <row r="31" spans="3:7" ht="12.75">
      <c r="C31">
        <f t="shared" si="0"/>
        <v>21</v>
      </c>
      <c r="D31" s="82">
        <v>37818</v>
      </c>
      <c r="E31" s="2">
        <v>6.77</v>
      </c>
      <c r="F31" t="s">
        <v>105</v>
      </c>
      <c r="G31">
        <v>2</v>
      </c>
    </row>
    <row r="32" spans="3:7" ht="12.75">
      <c r="C32">
        <f t="shared" si="0"/>
        <v>22</v>
      </c>
      <c r="D32" s="82">
        <v>37819</v>
      </c>
      <c r="E32" s="2">
        <v>7.04</v>
      </c>
      <c r="F32" t="s">
        <v>102</v>
      </c>
      <c r="G32">
        <v>2</v>
      </c>
    </row>
    <row r="33" spans="3:7" ht="12.75">
      <c r="C33">
        <f t="shared" si="0"/>
        <v>23</v>
      </c>
      <c r="D33" s="82">
        <v>37821</v>
      </c>
      <c r="E33" s="2">
        <v>6.85</v>
      </c>
      <c r="F33" t="s">
        <v>107</v>
      </c>
      <c r="G33">
        <v>1</v>
      </c>
    </row>
    <row r="34" spans="3:7" ht="12.75">
      <c r="C34">
        <f t="shared" si="0"/>
        <v>24</v>
      </c>
      <c r="D34" s="82">
        <v>37823</v>
      </c>
      <c r="E34" s="2">
        <v>6.74</v>
      </c>
      <c r="F34" t="s">
        <v>96</v>
      </c>
      <c r="G34">
        <v>3</v>
      </c>
    </row>
    <row r="35" spans="3:7" ht="12.75">
      <c r="C35">
        <f t="shared" si="0"/>
        <v>25</v>
      </c>
      <c r="D35" s="82">
        <v>37823</v>
      </c>
      <c r="E35" s="2">
        <v>6.79</v>
      </c>
      <c r="F35" t="s">
        <v>105</v>
      </c>
      <c r="G35">
        <v>2</v>
      </c>
    </row>
    <row r="36" spans="3:7" ht="12.75">
      <c r="C36">
        <f t="shared" si="0"/>
        <v>26</v>
      </c>
      <c r="D36" s="82">
        <v>37826</v>
      </c>
      <c r="E36" s="2">
        <v>6.93</v>
      </c>
      <c r="F36" t="s">
        <v>106</v>
      </c>
      <c r="G36">
        <v>4</v>
      </c>
    </row>
    <row r="37" spans="3:7" ht="12.75">
      <c r="C37">
        <f t="shared" si="0"/>
        <v>27</v>
      </c>
      <c r="D37" s="82">
        <v>37827</v>
      </c>
      <c r="E37" s="2">
        <v>6.8</v>
      </c>
      <c r="F37" t="s">
        <v>105</v>
      </c>
      <c r="G37">
        <v>1</v>
      </c>
    </row>
    <row r="38" spans="3:7" ht="12.75">
      <c r="C38">
        <f t="shared" si="0"/>
        <v>28</v>
      </c>
      <c r="D38" s="82">
        <v>37831</v>
      </c>
      <c r="E38" s="2">
        <v>6.77</v>
      </c>
      <c r="F38" t="s">
        <v>96</v>
      </c>
      <c r="G38">
        <v>2</v>
      </c>
    </row>
    <row r="39" spans="3:9" ht="12.75">
      <c r="C39">
        <f t="shared" si="0"/>
        <v>29</v>
      </c>
      <c r="D39" s="82">
        <v>37831</v>
      </c>
      <c r="F39" t="s">
        <v>105</v>
      </c>
      <c r="G39">
        <v>2</v>
      </c>
      <c r="H39">
        <v>2</v>
      </c>
      <c r="I39" s="2">
        <v>6.42</v>
      </c>
    </row>
    <row r="40" spans="3:7" ht="12.75">
      <c r="C40">
        <f t="shared" si="0"/>
        <v>30</v>
      </c>
      <c r="D40" s="82">
        <v>37832</v>
      </c>
      <c r="E40" s="2">
        <v>6.76</v>
      </c>
      <c r="F40" t="s">
        <v>106</v>
      </c>
      <c r="G40">
        <v>4</v>
      </c>
    </row>
    <row r="41" spans="3:7" ht="12.75">
      <c r="C41">
        <f t="shared" si="0"/>
        <v>31</v>
      </c>
      <c r="D41" s="82">
        <v>37833</v>
      </c>
      <c r="E41" s="2">
        <v>6.85</v>
      </c>
      <c r="F41" t="s">
        <v>108</v>
      </c>
      <c r="G41">
        <v>1</v>
      </c>
    </row>
    <row r="42" spans="3:9" ht="12.75">
      <c r="C42">
        <f t="shared" si="0"/>
        <v>32</v>
      </c>
      <c r="D42" s="82">
        <v>37834</v>
      </c>
      <c r="F42" t="s">
        <v>105</v>
      </c>
      <c r="G42">
        <v>2</v>
      </c>
      <c r="H42">
        <v>2</v>
      </c>
      <c r="I42" s="2">
        <v>6.52</v>
      </c>
    </row>
    <row r="43" spans="3:7" ht="12.75">
      <c r="C43">
        <f t="shared" si="0"/>
        <v>33</v>
      </c>
      <c r="D43" s="82">
        <v>37835</v>
      </c>
      <c r="E43" s="2">
        <v>6.76</v>
      </c>
      <c r="F43" t="s">
        <v>96</v>
      </c>
      <c r="G43">
        <v>1</v>
      </c>
    </row>
    <row r="44" spans="3:7" ht="12.75">
      <c r="C44">
        <f t="shared" si="0"/>
        <v>34</v>
      </c>
      <c r="D44" s="82">
        <v>37836</v>
      </c>
      <c r="E44" s="2">
        <v>6.83</v>
      </c>
      <c r="F44" t="s">
        <v>105</v>
      </c>
      <c r="G44">
        <v>2</v>
      </c>
    </row>
    <row r="45" spans="3:7" ht="12.75">
      <c r="C45">
        <f t="shared" si="0"/>
        <v>35</v>
      </c>
      <c r="D45" s="82">
        <v>37838</v>
      </c>
      <c r="E45" s="2">
        <v>6.7</v>
      </c>
      <c r="F45" t="s">
        <v>105</v>
      </c>
      <c r="G45">
        <v>2</v>
      </c>
    </row>
    <row r="46" spans="3:9" ht="12.75">
      <c r="C46">
        <f t="shared" si="0"/>
        <v>36</v>
      </c>
      <c r="D46" s="82">
        <v>37839</v>
      </c>
      <c r="E46" s="2">
        <v>6.87</v>
      </c>
      <c r="F46" t="s">
        <v>110</v>
      </c>
      <c r="G46">
        <v>2</v>
      </c>
      <c r="H46">
        <v>1</v>
      </c>
      <c r="I46" s="2">
        <v>7.04</v>
      </c>
    </row>
    <row r="47" spans="3:7" ht="12.75">
      <c r="C47">
        <f t="shared" si="0"/>
        <v>37</v>
      </c>
      <c r="D47" s="82">
        <v>37840</v>
      </c>
      <c r="E47" s="2">
        <v>6.9</v>
      </c>
      <c r="F47" t="s">
        <v>96</v>
      </c>
      <c r="G47">
        <v>1</v>
      </c>
    </row>
    <row r="48" spans="3:7" ht="12.75">
      <c r="C48">
        <f t="shared" si="0"/>
        <v>38</v>
      </c>
      <c r="D48" s="82">
        <v>37844</v>
      </c>
      <c r="E48" s="2">
        <v>6.91</v>
      </c>
      <c r="F48" t="s">
        <v>106</v>
      </c>
      <c r="G48">
        <v>4</v>
      </c>
    </row>
    <row r="49" spans="3:7" ht="12.75">
      <c r="C49">
        <f t="shared" si="0"/>
        <v>39</v>
      </c>
      <c r="D49" s="82">
        <v>37845</v>
      </c>
      <c r="E49" s="2">
        <v>6.78</v>
      </c>
      <c r="F49" t="s">
        <v>105</v>
      </c>
      <c r="G49">
        <v>4</v>
      </c>
    </row>
    <row r="50" spans="3:9" ht="12.75">
      <c r="C50">
        <f t="shared" si="0"/>
        <v>40</v>
      </c>
      <c r="D50" s="82">
        <v>37846</v>
      </c>
      <c r="F50" t="s">
        <v>110</v>
      </c>
      <c r="G50">
        <v>2</v>
      </c>
      <c r="H50">
        <v>2</v>
      </c>
      <c r="I50" s="2">
        <v>7.23</v>
      </c>
    </row>
    <row r="51" spans="3:7" ht="12.75">
      <c r="C51">
        <f t="shared" si="0"/>
        <v>41</v>
      </c>
      <c r="D51" s="82">
        <v>37848</v>
      </c>
      <c r="E51" s="2">
        <v>6.72</v>
      </c>
      <c r="F51" t="s">
        <v>96</v>
      </c>
      <c r="G51">
        <v>2</v>
      </c>
    </row>
    <row r="52" spans="3:7" ht="12.75">
      <c r="C52">
        <f t="shared" si="0"/>
        <v>42</v>
      </c>
      <c r="D52" s="82">
        <v>37851</v>
      </c>
      <c r="E52" s="2">
        <v>6.87</v>
      </c>
      <c r="F52" t="s">
        <v>105</v>
      </c>
      <c r="G52">
        <v>2</v>
      </c>
    </row>
    <row r="53" spans="3:7" ht="12.75">
      <c r="C53">
        <f t="shared" si="0"/>
        <v>43</v>
      </c>
      <c r="D53" s="82">
        <v>37851</v>
      </c>
      <c r="E53" s="2">
        <v>6.9</v>
      </c>
      <c r="F53" t="s">
        <v>110</v>
      </c>
      <c r="G53">
        <v>1</v>
      </c>
    </row>
    <row r="54" spans="3:7" ht="12.75">
      <c r="C54">
        <f t="shared" si="0"/>
        <v>44</v>
      </c>
      <c r="D54" s="82">
        <v>37851</v>
      </c>
      <c r="E54" s="2">
        <v>6.96</v>
      </c>
      <c r="F54" t="s">
        <v>106</v>
      </c>
      <c r="G54">
        <v>4</v>
      </c>
    </row>
    <row r="55" spans="3:7" ht="12.75">
      <c r="C55">
        <f t="shared" si="0"/>
        <v>45</v>
      </c>
      <c r="D55" s="82">
        <v>37852</v>
      </c>
      <c r="E55" s="2">
        <v>6.95</v>
      </c>
      <c r="F55" t="s">
        <v>96</v>
      </c>
      <c r="G55">
        <v>1</v>
      </c>
    </row>
    <row r="56" spans="3:7" ht="12.75">
      <c r="C56">
        <f t="shared" si="0"/>
        <v>46</v>
      </c>
      <c r="D56" s="82">
        <v>37854</v>
      </c>
      <c r="E56" s="2">
        <v>6.82</v>
      </c>
      <c r="F56" t="s">
        <v>105</v>
      </c>
      <c r="G56">
        <v>2</v>
      </c>
    </row>
    <row r="57" spans="3:7" ht="12.75">
      <c r="C57">
        <f t="shared" si="0"/>
        <v>47</v>
      </c>
      <c r="D57" s="82">
        <v>37855</v>
      </c>
      <c r="E57" s="2">
        <v>6.93</v>
      </c>
      <c r="F57" t="s">
        <v>96</v>
      </c>
      <c r="G57">
        <v>1</v>
      </c>
    </row>
    <row r="58" spans="3:7" ht="12.75">
      <c r="C58">
        <f t="shared" si="0"/>
        <v>48</v>
      </c>
      <c r="D58" s="82">
        <v>37858</v>
      </c>
      <c r="E58" s="2">
        <v>6.94</v>
      </c>
      <c r="F58" t="s">
        <v>106</v>
      </c>
      <c r="G58">
        <v>4</v>
      </c>
    </row>
    <row r="59" spans="3:9" ht="12.75">
      <c r="C59">
        <f t="shared" si="0"/>
        <v>49</v>
      </c>
      <c r="D59" s="82">
        <v>37859</v>
      </c>
      <c r="F59" t="s">
        <v>105</v>
      </c>
      <c r="G59">
        <v>2</v>
      </c>
      <c r="H59">
        <v>2</v>
      </c>
      <c r="I59" s="2">
        <v>7.37</v>
      </c>
    </row>
    <row r="60" spans="3:7" ht="12.75">
      <c r="C60">
        <f t="shared" si="0"/>
        <v>50</v>
      </c>
      <c r="D60" s="82">
        <v>37859</v>
      </c>
      <c r="E60" s="2">
        <v>6.78</v>
      </c>
      <c r="F60" t="s">
        <v>108</v>
      </c>
      <c r="G60">
        <v>1</v>
      </c>
    </row>
    <row r="61" spans="3:7" ht="12.75">
      <c r="C61">
        <f t="shared" si="0"/>
        <v>51</v>
      </c>
      <c r="D61" s="82">
        <v>37860</v>
      </c>
      <c r="E61" s="2">
        <v>7.03</v>
      </c>
      <c r="F61" t="s">
        <v>110</v>
      </c>
      <c r="G61">
        <v>1</v>
      </c>
    </row>
    <row r="62" spans="3:8" ht="12.75">
      <c r="C62">
        <f t="shared" si="0"/>
        <v>52</v>
      </c>
      <c r="D62" s="82">
        <v>37860</v>
      </c>
      <c r="E62" s="2">
        <v>7.26</v>
      </c>
      <c r="F62" t="s">
        <v>107</v>
      </c>
      <c r="G62">
        <v>2</v>
      </c>
      <c r="H62">
        <v>1</v>
      </c>
    </row>
    <row r="63" spans="3:8" ht="12.75">
      <c r="C63">
        <f t="shared" si="0"/>
        <v>53</v>
      </c>
      <c r="D63" s="82">
        <v>37861</v>
      </c>
      <c r="E63" s="2">
        <v>7.28</v>
      </c>
      <c r="F63" t="s">
        <v>107</v>
      </c>
      <c r="G63">
        <v>2</v>
      </c>
      <c r="H63">
        <v>1</v>
      </c>
    </row>
    <row r="64" spans="3:7" ht="12.75">
      <c r="C64">
        <f t="shared" si="0"/>
        <v>54</v>
      </c>
      <c r="D64" s="82">
        <v>37862</v>
      </c>
      <c r="E64" s="2">
        <f>(7.2+7.35)/2</f>
        <v>7.275</v>
      </c>
      <c r="F64" t="s">
        <v>138</v>
      </c>
      <c r="G64">
        <v>2</v>
      </c>
    </row>
    <row r="65" spans="3:7" ht="12.75">
      <c r="C65">
        <f t="shared" si="0"/>
        <v>55</v>
      </c>
      <c r="D65" s="82">
        <v>37862</v>
      </c>
      <c r="E65" s="2">
        <v>6.86</v>
      </c>
      <c r="F65" t="s">
        <v>110</v>
      </c>
      <c r="G65">
        <v>1</v>
      </c>
    </row>
    <row r="66" spans="3:9" ht="12.75">
      <c r="C66">
        <f t="shared" si="0"/>
        <v>56</v>
      </c>
      <c r="D66" s="82">
        <v>37863</v>
      </c>
      <c r="F66" t="s">
        <v>102</v>
      </c>
      <c r="G66">
        <v>1</v>
      </c>
      <c r="H66">
        <v>1</v>
      </c>
      <c r="I66" s="2">
        <v>7.8</v>
      </c>
    </row>
    <row r="67" spans="3:7" ht="12.75">
      <c r="C67">
        <f t="shared" si="0"/>
        <v>57</v>
      </c>
      <c r="D67" s="82">
        <v>37863</v>
      </c>
      <c r="E67" s="2">
        <v>6.91</v>
      </c>
      <c r="F67" t="s">
        <v>106</v>
      </c>
      <c r="G67">
        <v>4</v>
      </c>
    </row>
    <row r="68" spans="3:9" ht="12.75">
      <c r="C68">
        <f t="shared" si="0"/>
        <v>58</v>
      </c>
      <c r="D68" s="82">
        <v>37863</v>
      </c>
      <c r="F68" t="s">
        <v>109</v>
      </c>
      <c r="G68">
        <v>1</v>
      </c>
      <c r="H68">
        <v>1</v>
      </c>
      <c r="I68" s="2">
        <v>7.78</v>
      </c>
    </row>
    <row r="69" spans="3:7" ht="12.75">
      <c r="C69">
        <f t="shared" si="0"/>
        <v>59</v>
      </c>
      <c r="D69" s="82">
        <v>37863</v>
      </c>
      <c r="E69" s="2">
        <v>7.23</v>
      </c>
      <c r="F69" t="s">
        <v>105</v>
      </c>
      <c r="G69">
        <v>1</v>
      </c>
    </row>
    <row r="70" spans="3:7" ht="12.75">
      <c r="C70">
        <f t="shared" si="0"/>
        <v>60</v>
      </c>
      <c r="D70" s="82">
        <v>37863</v>
      </c>
      <c r="E70" s="2">
        <v>7.02</v>
      </c>
      <c r="F70" t="s">
        <v>96</v>
      </c>
      <c r="G70">
        <v>3</v>
      </c>
    </row>
    <row r="71" spans="3:9" ht="12.75">
      <c r="C71">
        <f t="shared" si="0"/>
        <v>61</v>
      </c>
      <c r="D71" s="82">
        <v>37873</v>
      </c>
      <c r="E71" s="2">
        <v>6.95</v>
      </c>
      <c r="F71" t="s">
        <v>106</v>
      </c>
      <c r="G71">
        <v>2</v>
      </c>
      <c r="H71">
        <v>1</v>
      </c>
      <c r="I71" s="2">
        <v>6.93</v>
      </c>
    </row>
    <row r="72" spans="3:7" ht="12.75">
      <c r="C72">
        <f t="shared" si="0"/>
        <v>62</v>
      </c>
      <c r="D72" s="82">
        <v>37874</v>
      </c>
      <c r="E72" s="2">
        <v>7.3</v>
      </c>
      <c r="F72" t="s">
        <v>105</v>
      </c>
      <c r="G72">
        <v>1</v>
      </c>
    </row>
    <row r="73" spans="3:9" ht="12.75">
      <c r="C73">
        <f t="shared" si="0"/>
        <v>63</v>
      </c>
      <c r="D73" s="82">
        <v>37875</v>
      </c>
      <c r="E73" s="2">
        <v>7.5</v>
      </c>
      <c r="F73" t="s">
        <v>109</v>
      </c>
      <c r="G73">
        <v>2</v>
      </c>
      <c r="H73">
        <v>1</v>
      </c>
      <c r="I73" s="2">
        <v>7.56</v>
      </c>
    </row>
    <row r="74" spans="3:7" ht="12.75">
      <c r="C74">
        <f t="shared" si="0"/>
        <v>64</v>
      </c>
      <c r="D74" s="82">
        <v>37876</v>
      </c>
      <c r="E74" s="2">
        <v>7.26</v>
      </c>
      <c r="F74" t="s">
        <v>96</v>
      </c>
      <c r="G74">
        <v>2</v>
      </c>
    </row>
    <row r="75" spans="3:9" ht="12.75">
      <c r="C75">
        <f t="shared" si="0"/>
        <v>65</v>
      </c>
      <c r="D75" s="82">
        <v>37877</v>
      </c>
      <c r="F75" t="s">
        <v>138</v>
      </c>
      <c r="G75">
        <v>1</v>
      </c>
      <c r="H75">
        <v>1</v>
      </c>
      <c r="I75" s="2">
        <v>6.93</v>
      </c>
    </row>
    <row r="76" spans="3:7" ht="12.75">
      <c r="C76">
        <f t="shared" si="0"/>
        <v>66</v>
      </c>
      <c r="D76" s="82">
        <v>37878</v>
      </c>
      <c r="E76" s="2">
        <v>7.3</v>
      </c>
      <c r="F76" t="s">
        <v>96</v>
      </c>
      <c r="G76">
        <v>1</v>
      </c>
    </row>
    <row r="77" spans="3:7" ht="12.75">
      <c r="C77">
        <f t="shared" si="0"/>
        <v>67</v>
      </c>
      <c r="D77" s="82">
        <v>37878</v>
      </c>
      <c r="E77" s="2">
        <v>7.25</v>
      </c>
      <c r="F77" t="s">
        <v>105</v>
      </c>
      <c r="G77">
        <v>2</v>
      </c>
    </row>
    <row r="78" spans="3:7" ht="12.75">
      <c r="C78">
        <f t="shared" si="0"/>
        <v>68</v>
      </c>
      <c r="D78" s="82">
        <v>37879</v>
      </c>
      <c r="E78" s="2">
        <v>7.39</v>
      </c>
      <c r="F78" t="s">
        <v>109</v>
      </c>
      <c r="G78">
        <v>3</v>
      </c>
    </row>
    <row r="79" spans="3:9" ht="12.75">
      <c r="C79">
        <f t="shared" si="0"/>
        <v>69</v>
      </c>
      <c r="D79" s="82">
        <v>37880</v>
      </c>
      <c r="E79" s="2">
        <v>7.1</v>
      </c>
      <c r="F79" t="s">
        <v>106</v>
      </c>
      <c r="G79">
        <v>4</v>
      </c>
      <c r="H79">
        <v>3</v>
      </c>
      <c r="I79" s="2">
        <v>6.99</v>
      </c>
    </row>
    <row r="80" spans="3:7" ht="12.75">
      <c r="C80">
        <f t="shared" si="0"/>
        <v>70</v>
      </c>
      <c r="D80" s="82">
        <v>37880</v>
      </c>
      <c r="E80" s="2">
        <v>7.28</v>
      </c>
      <c r="F80" t="s">
        <v>105</v>
      </c>
      <c r="G80">
        <v>1</v>
      </c>
    </row>
    <row r="81" spans="3:7" ht="12.75">
      <c r="C81">
        <f t="shared" si="0"/>
        <v>71</v>
      </c>
      <c r="D81" s="82">
        <v>37882</v>
      </c>
      <c r="E81" s="2">
        <v>7.31</v>
      </c>
      <c r="F81" t="s">
        <v>105</v>
      </c>
      <c r="G81">
        <v>1</v>
      </c>
    </row>
    <row r="82" spans="3:7" ht="12.75">
      <c r="C82">
        <f t="shared" si="0"/>
        <v>72</v>
      </c>
      <c r="D82" s="82">
        <v>37883</v>
      </c>
      <c r="E82" s="2">
        <v>7.54</v>
      </c>
      <c r="F82" t="s">
        <v>108</v>
      </c>
      <c r="G82">
        <v>2</v>
      </c>
    </row>
    <row r="83" spans="3:7" ht="12.75">
      <c r="C83">
        <f t="shared" si="0"/>
        <v>73</v>
      </c>
      <c r="D83" s="82">
        <v>37883</v>
      </c>
      <c r="E83" s="2">
        <v>7.27</v>
      </c>
      <c r="F83" t="s">
        <v>96</v>
      </c>
      <c r="G83">
        <v>1</v>
      </c>
    </row>
    <row r="84" spans="3:7" ht="12.75">
      <c r="C84">
        <f t="shared" si="0"/>
        <v>74</v>
      </c>
      <c r="D84" s="82">
        <v>37884</v>
      </c>
      <c r="E84" s="2">
        <v>7.43</v>
      </c>
      <c r="F84" t="s">
        <v>110</v>
      </c>
      <c r="G84">
        <v>1</v>
      </c>
    </row>
    <row r="85" spans="3:7" ht="12.75">
      <c r="C85">
        <f t="shared" si="0"/>
        <v>75</v>
      </c>
      <c r="D85" s="82">
        <v>37884</v>
      </c>
      <c r="E85" s="2">
        <v>7.25</v>
      </c>
      <c r="F85" t="s">
        <v>138</v>
      </c>
      <c r="G85">
        <v>1</v>
      </c>
    </row>
    <row r="86" spans="3:7" ht="12.75">
      <c r="C86">
        <f t="shared" si="0"/>
        <v>76</v>
      </c>
      <c r="D86" s="82">
        <v>37889</v>
      </c>
      <c r="E86" s="2">
        <v>7.42</v>
      </c>
      <c r="F86" t="s">
        <v>96</v>
      </c>
      <c r="G86">
        <v>1</v>
      </c>
    </row>
    <row r="87" spans="3:9" ht="12.75">
      <c r="C87">
        <f t="shared" si="0"/>
        <v>77</v>
      </c>
      <c r="D87" s="82">
        <v>37891</v>
      </c>
      <c r="E87" s="2">
        <v>7.3</v>
      </c>
      <c r="F87" t="s">
        <v>106</v>
      </c>
      <c r="G87">
        <v>3</v>
      </c>
      <c r="H87">
        <v>2</v>
      </c>
      <c r="I87" s="2">
        <v>7.05</v>
      </c>
    </row>
    <row r="88" spans="3:9" ht="12.75">
      <c r="C88">
        <f t="shared" si="0"/>
        <v>78</v>
      </c>
      <c r="D88" s="82">
        <v>37891</v>
      </c>
      <c r="F88" t="s">
        <v>138</v>
      </c>
      <c r="G88">
        <v>1</v>
      </c>
      <c r="H88">
        <v>1</v>
      </c>
      <c r="I88" s="2">
        <v>6.85</v>
      </c>
    </row>
    <row r="89" spans="3:7" ht="12.75">
      <c r="C89">
        <f t="shared" si="0"/>
        <v>79</v>
      </c>
      <c r="D89" s="82">
        <v>37895</v>
      </c>
      <c r="E89" s="2">
        <v>7.53</v>
      </c>
      <c r="F89" t="s">
        <v>96</v>
      </c>
      <c r="G89">
        <v>2</v>
      </c>
    </row>
    <row r="90" spans="3:7" ht="12.75">
      <c r="C90">
        <f t="shared" si="0"/>
        <v>80</v>
      </c>
      <c r="D90" s="82">
        <v>37895</v>
      </c>
      <c r="E90" s="2">
        <v>7.6</v>
      </c>
      <c r="F90" t="s">
        <v>109</v>
      </c>
      <c r="G90">
        <v>2</v>
      </c>
    </row>
    <row r="91" spans="3:7" ht="12.75">
      <c r="C91">
        <f>C90+1</f>
        <v>81</v>
      </c>
      <c r="D91" s="82">
        <v>37898</v>
      </c>
      <c r="E91" s="2">
        <v>7.35</v>
      </c>
      <c r="F91" t="s">
        <v>96</v>
      </c>
      <c r="G91">
        <v>1</v>
      </c>
    </row>
    <row r="92" spans="3:9" ht="12.75">
      <c r="C92">
        <f>C91+1</f>
        <v>82</v>
      </c>
      <c r="D92" s="82">
        <v>37898</v>
      </c>
      <c r="E92" s="2">
        <v>7.3</v>
      </c>
      <c r="F92" t="s">
        <v>105</v>
      </c>
      <c r="G92">
        <v>1</v>
      </c>
      <c r="I92" s="2">
        <v>7.32</v>
      </c>
    </row>
    <row r="93" spans="3:7" ht="12.75">
      <c r="C93">
        <f aca="true" t="shared" si="1" ref="C93:C133">C92+1</f>
        <v>83</v>
      </c>
      <c r="D93" s="82">
        <v>37898</v>
      </c>
      <c r="E93" s="2">
        <v>7.32</v>
      </c>
      <c r="F93" t="s">
        <v>106</v>
      </c>
      <c r="G93">
        <v>3</v>
      </c>
    </row>
    <row r="94" spans="3:7" ht="12.75">
      <c r="C94">
        <f t="shared" si="1"/>
        <v>84</v>
      </c>
      <c r="D94" s="82">
        <v>37899</v>
      </c>
      <c r="E94" s="2">
        <v>7.35</v>
      </c>
      <c r="F94" t="s">
        <v>96</v>
      </c>
      <c r="G94">
        <v>1</v>
      </c>
    </row>
    <row r="95" spans="3:7" ht="12.75">
      <c r="C95">
        <f t="shared" si="1"/>
        <v>85</v>
      </c>
      <c r="D95" s="82">
        <v>37899</v>
      </c>
      <c r="E95" s="2">
        <v>7.28</v>
      </c>
      <c r="F95" t="s">
        <v>105</v>
      </c>
      <c r="G95">
        <v>1</v>
      </c>
    </row>
    <row r="96" spans="3:7" ht="12.75">
      <c r="C96">
        <f t="shared" si="1"/>
        <v>86</v>
      </c>
      <c r="D96" s="82">
        <v>37899</v>
      </c>
      <c r="E96" s="2">
        <v>7.43</v>
      </c>
      <c r="F96" t="s">
        <v>108</v>
      </c>
      <c r="G96">
        <v>1</v>
      </c>
    </row>
    <row r="97" spans="3:7" ht="12.75">
      <c r="C97">
        <f t="shared" si="1"/>
        <v>87</v>
      </c>
      <c r="D97" s="82">
        <v>37902</v>
      </c>
      <c r="E97" s="2">
        <v>7.03</v>
      </c>
      <c r="F97" t="s">
        <v>106</v>
      </c>
      <c r="G97">
        <v>2</v>
      </c>
    </row>
    <row r="98" spans="3:7" ht="12.75">
      <c r="C98">
        <f t="shared" si="1"/>
        <v>88</v>
      </c>
      <c r="D98" s="82">
        <v>37902</v>
      </c>
      <c r="E98" s="2">
        <v>7.15</v>
      </c>
      <c r="F98" t="s">
        <v>96</v>
      </c>
      <c r="G98">
        <v>3</v>
      </c>
    </row>
    <row r="99" spans="3:7" ht="12.75">
      <c r="C99">
        <f t="shared" si="1"/>
        <v>89</v>
      </c>
      <c r="D99" s="82">
        <v>37903</v>
      </c>
      <c r="E99" s="2">
        <v>6.95</v>
      </c>
      <c r="F99" t="s">
        <v>110</v>
      </c>
      <c r="G99">
        <v>1</v>
      </c>
    </row>
    <row r="100" spans="3:9" ht="12.75">
      <c r="C100">
        <f t="shared" si="1"/>
        <v>90</v>
      </c>
      <c r="D100" s="82">
        <v>37913</v>
      </c>
      <c r="F100" t="s">
        <v>106</v>
      </c>
      <c r="G100">
        <v>3</v>
      </c>
      <c r="H100">
        <v>3</v>
      </c>
      <c r="I100" s="2">
        <v>7.25</v>
      </c>
    </row>
    <row r="101" spans="3:9" ht="12.75">
      <c r="C101">
        <f t="shared" si="1"/>
        <v>91</v>
      </c>
      <c r="D101" s="82">
        <v>37914</v>
      </c>
      <c r="F101" t="s">
        <v>109</v>
      </c>
      <c r="G101">
        <v>3</v>
      </c>
      <c r="H101">
        <v>3</v>
      </c>
      <c r="I101" s="2">
        <v>7.64</v>
      </c>
    </row>
    <row r="102" spans="3:7" ht="12.75">
      <c r="C102">
        <f t="shared" si="1"/>
        <v>92</v>
      </c>
      <c r="D102" s="82">
        <v>37915</v>
      </c>
      <c r="E102" s="2">
        <v>6.88</v>
      </c>
      <c r="F102" t="s">
        <v>105</v>
      </c>
      <c r="G102">
        <v>1</v>
      </c>
    </row>
    <row r="103" spans="3:7" ht="12.75">
      <c r="C103">
        <f t="shared" si="1"/>
        <v>93</v>
      </c>
      <c r="D103" s="82">
        <v>37916</v>
      </c>
      <c r="E103" s="2">
        <v>6.83</v>
      </c>
      <c r="F103" t="s">
        <v>105</v>
      </c>
      <c r="G103">
        <v>2</v>
      </c>
    </row>
    <row r="104" spans="3:7" ht="12.75">
      <c r="C104">
        <f t="shared" si="1"/>
        <v>94</v>
      </c>
      <c r="D104" s="82">
        <v>37916</v>
      </c>
      <c r="E104" s="2">
        <v>6.94</v>
      </c>
      <c r="F104" t="s">
        <v>110</v>
      </c>
      <c r="G104">
        <v>1</v>
      </c>
    </row>
    <row r="105" spans="3:7" ht="12.75">
      <c r="C105">
        <f t="shared" si="1"/>
        <v>95</v>
      </c>
      <c r="D105" s="82">
        <v>37922</v>
      </c>
      <c r="E105" s="2">
        <v>6.8</v>
      </c>
      <c r="F105" t="s">
        <v>106</v>
      </c>
      <c r="G105">
        <v>4</v>
      </c>
    </row>
    <row r="106" spans="3:9" ht="12.75">
      <c r="C106">
        <f t="shared" si="1"/>
        <v>96</v>
      </c>
      <c r="D106" s="82">
        <v>37923</v>
      </c>
      <c r="F106" t="s">
        <v>126</v>
      </c>
      <c r="H106">
        <v>5</v>
      </c>
      <c r="I106" s="2">
        <v>7.36</v>
      </c>
    </row>
    <row r="107" spans="3:7" ht="12.75">
      <c r="C107">
        <f t="shared" si="1"/>
        <v>97</v>
      </c>
      <c r="D107" s="82">
        <v>37926</v>
      </c>
      <c r="E107" s="2">
        <v>6.9</v>
      </c>
      <c r="F107" t="s">
        <v>110</v>
      </c>
      <c r="G107">
        <v>1</v>
      </c>
    </row>
    <row r="108" spans="3:7" ht="12.75">
      <c r="C108">
        <f t="shared" si="1"/>
        <v>98</v>
      </c>
      <c r="D108" s="82">
        <v>37927</v>
      </c>
      <c r="E108" s="2">
        <v>6.84</v>
      </c>
      <c r="F108" t="s">
        <v>105</v>
      </c>
      <c r="G108">
        <v>1</v>
      </c>
    </row>
    <row r="109" spans="3:7" ht="12.75">
      <c r="C109">
        <f t="shared" si="1"/>
        <v>99</v>
      </c>
      <c r="D109" s="82">
        <v>37928</v>
      </c>
      <c r="E109" s="2">
        <v>7.03</v>
      </c>
      <c r="F109" t="s">
        <v>96</v>
      </c>
      <c r="G109">
        <v>1</v>
      </c>
    </row>
    <row r="110" spans="3:9" ht="12.75">
      <c r="C110">
        <f t="shared" si="1"/>
        <v>100</v>
      </c>
      <c r="D110" s="82">
        <v>37928</v>
      </c>
      <c r="E110" s="2">
        <v>6.93</v>
      </c>
      <c r="F110" t="s">
        <v>126</v>
      </c>
      <c r="G110">
        <v>4</v>
      </c>
      <c r="H110">
        <v>3</v>
      </c>
      <c r="I110" s="2">
        <v>7.13</v>
      </c>
    </row>
    <row r="111" spans="3:7" ht="12.75">
      <c r="C111">
        <f t="shared" si="1"/>
        <v>101</v>
      </c>
      <c r="D111" s="82">
        <v>37929</v>
      </c>
      <c r="E111" s="2">
        <v>6.77</v>
      </c>
      <c r="F111" t="s">
        <v>105</v>
      </c>
      <c r="G111">
        <v>2</v>
      </c>
    </row>
    <row r="112" spans="3:7" ht="12.75">
      <c r="C112">
        <f t="shared" si="1"/>
        <v>102</v>
      </c>
      <c r="D112" s="82">
        <v>37930</v>
      </c>
      <c r="E112" s="2">
        <v>6.89</v>
      </c>
      <c r="F112" t="s">
        <v>96</v>
      </c>
      <c r="G112">
        <v>2</v>
      </c>
    </row>
    <row r="113" spans="3:9" ht="12.75">
      <c r="C113">
        <f t="shared" si="1"/>
        <v>103</v>
      </c>
      <c r="D113" s="82">
        <v>37930</v>
      </c>
      <c r="E113" s="2">
        <v>7.04</v>
      </c>
      <c r="F113" t="s">
        <v>109</v>
      </c>
      <c r="G113">
        <v>3</v>
      </c>
      <c r="H113">
        <v>1</v>
      </c>
      <c r="I113" s="2">
        <v>7.16</v>
      </c>
    </row>
    <row r="114" spans="3:7" ht="12.75">
      <c r="C114">
        <f t="shared" si="1"/>
        <v>104</v>
      </c>
      <c r="D114" s="82">
        <v>37932</v>
      </c>
      <c r="E114" s="2">
        <v>6.81</v>
      </c>
      <c r="F114" t="s">
        <v>106</v>
      </c>
      <c r="G114">
        <v>4</v>
      </c>
    </row>
    <row r="115" spans="3:7" ht="12.75">
      <c r="C115">
        <f t="shared" si="1"/>
        <v>105</v>
      </c>
      <c r="D115" s="82">
        <v>37936</v>
      </c>
      <c r="E115" s="2">
        <v>6.66</v>
      </c>
      <c r="F115" t="s">
        <v>96</v>
      </c>
      <c r="G115">
        <v>3</v>
      </c>
    </row>
    <row r="116" spans="3:7" ht="12.75">
      <c r="C116">
        <f t="shared" si="1"/>
        <v>106</v>
      </c>
      <c r="D116" s="82">
        <v>37942</v>
      </c>
      <c r="E116" s="2">
        <v>6.71</v>
      </c>
      <c r="F116" t="s">
        <v>96</v>
      </c>
      <c r="G116">
        <v>2</v>
      </c>
    </row>
    <row r="117" spans="3:7" ht="12.75">
      <c r="C117">
        <f t="shared" si="1"/>
        <v>107</v>
      </c>
      <c r="D117" s="82">
        <v>37950</v>
      </c>
      <c r="E117" s="2">
        <v>6.65</v>
      </c>
      <c r="F117" t="s">
        <v>106</v>
      </c>
      <c r="G117">
        <v>4</v>
      </c>
    </row>
    <row r="118" spans="3:7" ht="12.75">
      <c r="C118">
        <f t="shared" si="1"/>
        <v>108</v>
      </c>
      <c r="D118" s="82">
        <v>37952</v>
      </c>
      <c r="E118" s="2">
        <v>6.73</v>
      </c>
      <c r="F118" t="s">
        <v>105</v>
      </c>
      <c r="G118">
        <v>1</v>
      </c>
    </row>
    <row r="119" spans="3:7" ht="12.75">
      <c r="C119">
        <f t="shared" si="1"/>
        <v>109</v>
      </c>
      <c r="D119" s="82">
        <v>37953</v>
      </c>
      <c r="E119" s="2">
        <v>6.61</v>
      </c>
      <c r="F119" t="s">
        <v>96</v>
      </c>
      <c r="G119">
        <v>2</v>
      </c>
    </row>
    <row r="120" spans="3:7" ht="12.75">
      <c r="C120">
        <f t="shared" si="1"/>
        <v>110</v>
      </c>
      <c r="D120" s="82">
        <v>37955</v>
      </c>
      <c r="E120" s="2">
        <v>6.72</v>
      </c>
      <c r="F120" t="s">
        <v>97</v>
      </c>
      <c r="G120">
        <v>1</v>
      </c>
    </row>
    <row r="121" spans="3:7" ht="12.75">
      <c r="C121">
        <f t="shared" si="1"/>
        <v>111</v>
      </c>
      <c r="D121" s="82">
        <v>37955</v>
      </c>
      <c r="E121" s="2">
        <v>6.66</v>
      </c>
      <c r="F121" t="s">
        <v>96</v>
      </c>
      <c r="G121">
        <v>3</v>
      </c>
    </row>
    <row r="122" spans="3:7" ht="12.75">
      <c r="C122">
        <f t="shared" si="1"/>
        <v>112</v>
      </c>
      <c r="D122" s="82">
        <v>37961</v>
      </c>
      <c r="E122" s="2">
        <v>6.73</v>
      </c>
      <c r="F122" t="s">
        <v>105</v>
      </c>
      <c r="G122">
        <v>1</v>
      </c>
    </row>
    <row r="123" spans="3:7" ht="12.75">
      <c r="C123">
        <f t="shared" si="1"/>
        <v>113</v>
      </c>
      <c r="D123" s="82">
        <v>37964</v>
      </c>
      <c r="E123" s="2">
        <v>6.83</v>
      </c>
      <c r="F123" t="s">
        <v>97</v>
      </c>
      <c r="G123">
        <v>1</v>
      </c>
    </row>
    <row r="124" spans="3:7" ht="12.75">
      <c r="C124">
        <f t="shared" si="1"/>
        <v>114</v>
      </c>
      <c r="D124" s="82">
        <v>37964</v>
      </c>
      <c r="E124" s="2">
        <v>6.77</v>
      </c>
      <c r="F124" t="s">
        <v>96</v>
      </c>
      <c r="G124">
        <v>2</v>
      </c>
    </row>
    <row r="125" spans="3:7" ht="12.75">
      <c r="C125">
        <f t="shared" si="1"/>
        <v>115</v>
      </c>
      <c r="D125" s="82">
        <v>37965</v>
      </c>
      <c r="E125" s="2">
        <v>6.8</v>
      </c>
      <c r="F125" t="s">
        <v>106</v>
      </c>
      <c r="G125">
        <v>4</v>
      </c>
    </row>
    <row r="126" spans="3:7" ht="12.75">
      <c r="C126">
        <f t="shared" si="1"/>
        <v>116</v>
      </c>
      <c r="D126" s="82">
        <v>37968</v>
      </c>
      <c r="E126" s="2">
        <v>6.92</v>
      </c>
      <c r="F126" t="s">
        <v>97</v>
      </c>
      <c r="G126">
        <v>2</v>
      </c>
    </row>
    <row r="127" spans="3:7" ht="12.75">
      <c r="C127">
        <f t="shared" si="1"/>
        <v>117</v>
      </c>
      <c r="D127" s="82">
        <v>37968</v>
      </c>
      <c r="E127" s="2">
        <v>6.8</v>
      </c>
      <c r="F127" t="s">
        <v>96</v>
      </c>
      <c r="G127">
        <v>2</v>
      </c>
    </row>
    <row r="128" spans="3:7" ht="12.75">
      <c r="C128">
        <f t="shared" si="1"/>
        <v>118</v>
      </c>
      <c r="D128" s="82">
        <v>37970</v>
      </c>
      <c r="E128" s="2">
        <v>6.67</v>
      </c>
      <c r="F128" t="s">
        <v>106</v>
      </c>
      <c r="G128">
        <v>4</v>
      </c>
    </row>
    <row r="129" spans="3:7" ht="12.75">
      <c r="C129">
        <f t="shared" si="1"/>
        <v>119</v>
      </c>
      <c r="D129" s="82">
        <v>37975</v>
      </c>
      <c r="E129" s="2">
        <v>6.76</v>
      </c>
      <c r="F129" t="s">
        <v>106</v>
      </c>
      <c r="G129">
        <v>4</v>
      </c>
    </row>
    <row r="130" spans="3:7" ht="12.75">
      <c r="C130">
        <f t="shared" si="1"/>
        <v>120</v>
      </c>
      <c r="D130" s="82">
        <v>37977</v>
      </c>
      <c r="E130" s="2">
        <v>6.96</v>
      </c>
      <c r="F130" t="s">
        <v>106</v>
      </c>
      <c r="G130">
        <v>4</v>
      </c>
    </row>
    <row r="131" spans="3:9" ht="12.75">
      <c r="C131">
        <f t="shared" si="1"/>
        <v>121</v>
      </c>
      <c r="D131" s="82">
        <v>37979</v>
      </c>
      <c r="E131" s="2">
        <v>6.94</v>
      </c>
      <c r="F131" t="s">
        <v>109</v>
      </c>
      <c r="G131">
        <v>3</v>
      </c>
      <c r="H131">
        <v>2</v>
      </c>
      <c r="I131" s="2">
        <v>7.26</v>
      </c>
    </row>
    <row r="132" spans="3:7" ht="12.75">
      <c r="C132">
        <f t="shared" si="1"/>
        <v>122</v>
      </c>
      <c r="D132" s="82">
        <v>37979</v>
      </c>
      <c r="E132" s="2">
        <v>6.85</v>
      </c>
      <c r="F132" t="s">
        <v>96</v>
      </c>
      <c r="G132">
        <v>3</v>
      </c>
    </row>
    <row r="133" spans="3:7" ht="12.75">
      <c r="C133">
        <f t="shared" si="1"/>
        <v>123</v>
      </c>
      <c r="D133" s="82">
        <v>37985</v>
      </c>
      <c r="E133" s="2">
        <v>7.13</v>
      </c>
      <c r="F133" t="s">
        <v>106</v>
      </c>
      <c r="G133">
        <v>2</v>
      </c>
    </row>
    <row r="134" ht="12.75">
      <c r="D134" s="82"/>
    </row>
    <row r="135" ht="12.75">
      <c r="D135" s="82"/>
    </row>
    <row r="136" spans="4:8" ht="12.75">
      <c r="D136" s="82"/>
      <c r="G136">
        <f>SUM(G11:G135)</f>
        <v>258</v>
      </c>
      <c r="H136">
        <f>SUM(H11:H135)</f>
        <v>40</v>
      </c>
    </row>
    <row r="137" ht="12.75">
      <c r="D137" s="82"/>
    </row>
    <row r="138" ht="12.75">
      <c r="D138" s="82"/>
    </row>
    <row r="139" ht="12.75">
      <c r="D139" s="82"/>
    </row>
    <row r="140" ht="12.75">
      <c r="D140" s="82"/>
    </row>
    <row r="141" ht="12.75">
      <c r="D141" s="82"/>
    </row>
    <row r="142" ht="12.75">
      <c r="D142" s="82"/>
    </row>
    <row r="143" ht="12.75">
      <c r="D143" s="82"/>
    </row>
    <row r="144" ht="12.75">
      <c r="D144" s="82"/>
    </row>
    <row r="145" ht="12.75">
      <c r="D145" s="82"/>
    </row>
    <row r="146" ht="12.75">
      <c r="D146" s="82"/>
    </row>
    <row r="147" spans="4:9" ht="12.75">
      <c r="D147" s="82"/>
      <c r="G147" t="s">
        <v>128</v>
      </c>
      <c r="H147" t="s">
        <v>129</v>
      </c>
      <c r="I147" s="2" t="s">
        <v>130</v>
      </c>
    </row>
    <row r="148" spans="4:7" ht="12.75">
      <c r="D148" s="82">
        <v>37789</v>
      </c>
      <c r="E148" s="2">
        <v>6.62</v>
      </c>
      <c r="F148" s="82">
        <v>37789</v>
      </c>
      <c r="G148" s="2">
        <v>6.62</v>
      </c>
    </row>
    <row r="149" spans="4:6" ht="12.75">
      <c r="D149" s="82">
        <v>37791</v>
      </c>
      <c r="E149" s="2">
        <v>6.81</v>
      </c>
      <c r="F149" s="82">
        <v>37791</v>
      </c>
    </row>
    <row r="150" spans="4:8" ht="12.75">
      <c r="D150" s="82">
        <v>37791</v>
      </c>
      <c r="E150" s="2">
        <v>6.77</v>
      </c>
      <c r="F150" s="82">
        <v>37791</v>
      </c>
      <c r="G150" s="2"/>
      <c r="H150" s="2">
        <f>SUM(E149:E150)/2</f>
        <v>6.789999999999999</v>
      </c>
    </row>
    <row r="151" spans="4:6" ht="12.75">
      <c r="D151" s="82">
        <v>37793</v>
      </c>
      <c r="E151" s="2">
        <v>6.71</v>
      </c>
      <c r="F151" s="82">
        <v>37793</v>
      </c>
    </row>
    <row r="152" spans="4:8" ht="12.75">
      <c r="D152" s="82">
        <v>37793</v>
      </c>
      <c r="E152" s="2">
        <v>6.7</v>
      </c>
      <c r="F152" s="82">
        <v>37793</v>
      </c>
      <c r="H152" s="2">
        <f>SUM(E151:E152)/2</f>
        <v>6.705</v>
      </c>
    </row>
    <row r="153" spans="4:6" ht="12.75">
      <c r="D153" s="82">
        <v>37793</v>
      </c>
      <c r="F153" s="82">
        <v>37793</v>
      </c>
    </row>
    <row r="154" spans="4:7" ht="12.75">
      <c r="D154" s="82">
        <v>37794</v>
      </c>
      <c r="E154" s="2">
        <v>6.36</v>
      </c>
      <c r="F154" s="82">
        <v>37794</v>
      </c>
      <c r="G154" s="2">
        <v>6.36</v>
      </c>
    </row>
    <row r="155" spans="4:7" ht="12.75">
      <c r="D155" s="82">
        <v>37795</v>
      </c>
      <c r="E155" s="2">
        <v>6.39</v>
      </c>
      <c r="F155" s="82">
        <v>37795</v>
      </c>
      <c r="G155" s="2">
        <v>6.39</v>
      </c>
    </row>
    <row r="156" spans="4:7" ht="12.75">
      <c r="D156" s="82">
        <v>37800</v>
      </c>
      <c r="E156" s="2">
        <v>6.48</v>
      </c>
      <c r="F156" s="82">
        <v>37800</v>
      </c>
      <c r="G156" s="2">
        <v>6.48</v>
      </c>
    </row>
    <row r="157" spans="4:7" ht="12.75">
      <c r="D157" s="82">
        <v>37801</v>
      </c>
      <c r="E157" s="2">
        <v>6.82</v>
      </c>
      <c r="F157" s="82">
        <v>37801</v>
      </c>
      <c r="G157" s="2">
        <v>6.82</v>
      </c>
    </row>
    <row r="158" spans="4:7" ht="12.75">
      <c r="D158" s="82">
        <v>37802</v>
      </c>
      <c r="E158" s="2">
        <v>6.89</v>
      </c>
      <c r="F158" s="82">
        <v>37802</v>
      </c>
      <c r="G158" s="2">
        <v>6.89</v>
      </c>
    </row>
    <row r="159" spans="4:7" ht="12.75">
      <c r="D159" s="82">
        <v>37808</v>
      </c>
      <c r="E159" s="2">
        <v>6.85</v>
      </c>
      <c r="F159" s="82">
        <v>37808</v>
      </c>
      <c r="G159" s="2">
        <v>6.85</v>
      </c>
    </row>
    <row r="160" spans="4:6" ht="12.75">
      <c r="D160" s="82">
        <v>37809</v>
      </c>
      <c r="E160" s="2">
        <v>6.9</v>
      </c>
      <c r="F160" s="82">
        <v>37809</v>
      </c>
    </row>
    <row r="161" spans="4:8" ht="12.75">
      <c r="D161" s="82">
        <v>37809</v>
      </c>
      <c r="E161" s="2">
        <v>6.61</v>
      </c>
      <c r="F161" s="82">
        <v>37809</v>
      </c>
      <c r="H161" s="2">
        <f>SUM(E160:E161)/2</f>
        <v>6.755000000000001</v>
      </c>
    </row>
    <row r="162" spans="4:7" ht="12.75">
      <c r="D162" s="82">
        <v>37810</v>
      </c>
      <c r="E162" s="2">
        <v>6.94</v>
      </c>
      <c r="F162" s="82">
        <v>37810</v>
      </c>
      <c r="G162" s="2">
        <v>6.94</v>
      </c>
    </row>
    <row r="163" spans="4:7" ht="12.75">
      <c r="D163" s="82">
        <v>37812</v>
      </c>
      <c r="E163" s="2">
        <v>6.97</v>
      </c>
      <c r="F163" s="82">
        <v>37812</v>
      </c>
      <c r="G163" s="2">
        <v>6.97</v>
      </c>
    </row>
    <row r="164" spans="4:6" ht="12.75">
      <c r="D164" s="82">
        <v>37814</v>
      </c>
      <c r="E164" s="2">
        <v>6.83</v>
      </c>
      <c r="F164" s="82">
        <v>37814</v>
      </c>
    </row>
    <row r="165" spans="4:8" ht="12.75">
      <c r="D165" s="82">
        <v>37814</v>
      </c>
      <c r="E165" s="2">
        <v>6.6</v>
      </c>
      <c r="F165" s="82">
        <v>37814</v>
      </c>
      <c r="H165" s="2">
        <f>SUM(E164:E165)/2</f>
        <v>6.715</v>
      </c>
    </row>
    <row r="166" spans="4:7" ht="12.75">
      <c r="D166" s="82">
        <v>37815</v>
      </c>
      <c r="E166" s="2">
        <v>6.81</v>
      </c>
      <c r="F166" s="82">
        <v>37815</v>
      </c>
      <c r="G166" s="2">
        <v>6.81</v>
      </c>
    </row>
    <row r="167" spans="4:6" ht="12.75">
      <c r="D167" s="82">
        <v>37818</v>
      </c>
      <c r="E167" s="2">
        <v>6.82</v>
      </c>
      <c r="F167" s="82">
        <v>37818</v>
      </c>
    </row>
    <row r="168" spans="4:8" ht="12.75">
      <c r="D168" s="82">
        <v>37818</v>
      </c>
      <c r="E168" s="2">
        <v>6.77</v>
      </c>
      <c r="F168" s="82">
        <v>37818</v>
      </c>
      <c r="H168" s="2">
        <f>SUM(E167:E168)/2</f>
        <v>6.795</v>
      </c>
    </row>
    <row r="169" spans="4:7" ht="12.75">
      <c r="D169" s="82">
        <v>37819</v>
      </c>
      <c r="E169" s="2">
        <v>7.04</v>
      </c>
      <c r="F169" s="82">
        <v>37819</v>
      </c>
      <c r="G169" s="2">
        <v>7.04</v>
      </c>
    </row>
    <row r="170" spans="4:7" ht="12.75">
      <c r="D170" s="82">
        <v>37821</v>
      </c>
      <c r="E170" s="2">
        <v>6.85</v>
      </c>
      <c r="F170" s="82">
        <v>37821</v>
      </c>
      <c r="G170" s="2">
        <v>6.85</v>
      </c>
    </row>
    <row r="171" spans="4:6" ht="12.75">
      <c r="D171" s="82">
        <v>37823</v>
      </c>
      <c r="E171" s="2">
        <v>6.74</v>
      </c>
      <c r="F171" s="82">
        <v>37823</v>
      </c>
    </row>
    <row r="172" spans="4:8" ht="12.75">
      <c r="D172" s="82">
        <v>37823</v>
      </c>
      <c r="E172" s="2">
        <v>6.79</v>
      </c>
      <c r="F172" s="82">
        <v>37823</v>
      </c>
      <c r="H172" s="2">
        <f>SUM(E171:E172)/2</f>
        <v>6.765000000000001</v>
      </c>
    </row>
    <row r="173" spans="4:7" ht="12.75">
      <c r="D173" s="82">
        <v>37826</v>
      </c>
      <c r="E173" s="2">
        <v>6.93</v>
      </c>
      <c r="F173" s="82">
        <v>37826</v>
      </c>
      <c r="G173" s="2">
        <v>6.93</v>
      </c>
    </row>
    <row r="174" spans="4:7" ht="12.75">
      <c r="D174" s="82">
        <v>37827</v>
      </c>
      <c r="E174" s="2">
        <v>6.8</v>
      </c>
      <c r="F174" s="82">
        <v>37827</v>
      </c>
      <c r="G174" s="2">
        <v>6.8</v>
      </c>
    </row>
    <row r="175" spans="4:7" ht="12.75">
      <c r="D175" s="82">
        <v>37831</v>
      </c>
      <c r="E175" s="2">
        <v>6.77</v>
      </c>
      <c r="F175" s="82">
        <v>37831</v>
      </c>
      <c r="G175" s="2">
        <v>6.77</v>
      </c>
    </row>
    <row r="176" spans="4:6" ht="12.75">
      <c r="D176" s="82">
        <v>37831</v>
      </c>
      <c r="F176" s="82">
        <v>37831</v>
      </c>
    </row>
    <row r="177" spans="4:7" ht="12.75">
      <c r="D177" s="82">
        <v>37832</v>
      </c>
      <c r="E177" s="2">
        <v>6.76</v>
      </c>
      <c r="F177" s="82">
        <v>37832</v>
      </c>
      <c r="G177" s="2">
        <v>6.76</v>
      </c>
    </row>
    <row r="178" spans="4:7" ht="12.75">
      <c r="D178" s="82">
        <v>37833</v>
      </c>
      <c r="E178" s="2">
        <v>6.85</v>
      </c>
      <c r="F178" s="82">
        <v>37833</v>
      </c>
      <c r="G178" s="2">
        <v>6.85</v>
      </c>
    </row>
    <row r="179" spans="4:6" ht="12.75">
      <c r="D179" s="82">
        <v>37834</v>
      </c>
      <c r="F179" s="82">
        <v>37834</v>
      </c>
    </row>
    <row r="180" spans="4:7" ht="12.75">
      <c r="D180" s="82">
        <v>37835</v>
      </c>
      <c r="E180" s="2">
        <v>6.76</v>
      </c>
      <c r="F180" s="82">
        <v>37835</v>
      </c>
      <c r="G180" s="2">
        <v>6.76</v>
      </c>
    </row>
    <row r="181" spans="4:7" ht="12.75">
      <c r="D181" s="82">
        <v>37836</v>
      </c>
      <c r="E181" s="2">
        <v>6.83</v>
      </c>
      <c r="F181" s="82">
        <v>37836</v>
      </c>
      <c r="G181" s="2">
        <v>6.83</v>
      </c>
    </row>
    <row r="182" spans="4:7" ht="12.75">
      <c r="D182" s="82">
        <v>37838</v>
      </c>
      <c r="E182" s="2">
        <v>6.7</v>
      </c>
      <c r="F182" s="82">
        <v>37838</v>
      </c>
      <c r="G182" s="2">
        <v>6.7</v>
      </c>
    </row>
    <row r="183" spans="4:7" ht="12.75">
      <c r="D183" s="82">
        <v>37839</v>
      </c>
      <c r="E183" s="2">
        <v>6.87</v>
      </c>
      <c r="F183" s="82">
        <v>37839</v>
      </c>
      <c r="G183" s="2">
        <v>6.87</v>
      </c>
    </row>
    <row r="184" spans="4:7" ht="12.75">
      <c r="D184" s="82">
        <v>37840</v>
      </c>
      <c r="E184" s="2">
        <v>6.9</v>
      </c>
      <c r="F184" s="82">
        <v>37840</v>
      </c>
      <c r="G184" s="2">
        <v>6.9</v>
      </c>
    </row>
    <row r="185" spans="4:7" ht="12.75">
      <c r="D185" s="82">
        <v>37844</v>
      </c>
      <c r="E185" s="2">
        <v>6.91</v>
      </c>
      <c r="F185" s="82">
        <v>37844</v>
      </c>
      <c r="G185" s="2">
        <v>6.91</v>
      </c>
    </row>
    <row r="186" spans="4:7" ht="12.75">
      <c r="D186" s="82">
        <v>37845</v>
      </c>
      <c r="E186" s="2">
        <v>6.78</v>
      </c>
      <c r="F186" s="82">
        <v>37845</v>
      </c>
      <c r="G186" s="2">
        <v>6.78</v>
      </c>
    </row>
    <row r="187" spans="4:7" ht="12.75">
      <c r="D187" s="82">
        <v>37846</v>
      </c>
      <c r="F187" s="82">
        <v>37846</v>
      </c>
      <c r="G187" s="2"/>
    </row>
    <row r="188" spans="4:7" ht="12.75">
      <c r="D188" s="82">
        <v>37848</v>
      </c>
      <c r="E188" s="2">
        <v>6.72</v>
      </c>
      <c r="F188" s="82">
        <v>37848</v>
      </c>
      <c r="G188" s="2">
        <v>6.72</v>
      </c>
    </row>
    <row r="189" spans="4:7" ht="12.75">
      <c r="D189" s="82">
        <v>37851</v>
      </c>
      <c r="E189" s="2">
        <v>6.87</v>
      </c>
      <c r="F189" s="82">
        <v>37851</v>
      </c>
      <c r="G189" s="2"/>
    </row>
    <row r="190" spans="4:7" ht="12.75">
      <c r="D190" s="82">
        <v>37851</v>
      </c>
      <c r="E190" s="2">
        <v>6.9</v>
      </c>
      <c r="F190" s="82">
        <v>37851</v>
      </c>
      <c r="G190" s="2"/>
    </row>
    <row r="191" spans="4:9" ht="12.75">
      <c r="D191" s="82">
        <v>37851</v>
      </c>
      <c r="E191" s="2">
        <v>6.96</v>
      </c>
      <c r="F191" s="82">
        <v>37851</v>
      </c>
      <c r="G191" s="2"/>
      <c r="I191" s="2">
        <f>SUM(E189:E191)/3</f>
        <v>6.91</v>
      </c>
    </row>
    <row r="192" spans="4:7" ht="12.75">
      <c r="D192" s="82">
        <v>37852</v>
      </c>
      <c r="E192" s="2">
        <v>6.95</v>
      </c>
      <c r="F192" s="82">
        <v>37852</v>
      </c>
      <c r="G192" s="2">
        <v>6.95</v>
      </c>
    </row>
    <row r="193" spans="4:7" ht="12.75">
      <c r="D193" s="82">
        <v>37854</v>
      </c>
      <c r="E193" s="2">
        <v>6.82</v>
      </c>
      <c r="F193" s="82">
        <v>37854</v>
      </c>
      <c r="G193" s="2">
        <v>6.82</v>
      </c>
    </row>
    <row r="194" spans="4:7" ht="12.75">
      <c r="D194" s="82">
        <v>37855</v>
      </c>
      <c r="E194" s="2">
        <v>6.93</v>
      </c>
      <c r="F194" s="82">
        <v>37855</v>
      </c>
      <c r="G194" s="2">
        <v>6.93</v>
      </c>
    </row>
    <row r="195" spans="4:7" ht="12.75">
      <c r="D195" s="82">
        <v>37858</v>
      </c>
      <c r="E195" s="2">
        <v>6.94</v>
      </c>
      <c r="F195" s="82">
        <v>37858</v>
      </c>
      <c r="G195" s="2">
        <v>6.94</v>
      </c>
    </row>
    <row r="196" spans="4:7" ht="12.75">
      <c r="D196" s="82">
        <v>37859</v>
      </c>
      <c r="F196" s="82">
        <v>37859</v>
      </c>
      <c r="G196" s="2"/>
    </row>
    <row r="197" spans="4:7" ht="12.75">
      <c r="D197" s="82">
        <v>37859</v>
      </c>
      <c r="E197" s="2">
        <v>6.78</v>
      </c>
      <c r="F197" s="82">
        <v>37859</v>
      </c>
      <c r="G197" s="2">
        <v>6.78</v>
      </c>
    </row>
    <row r="198" spans="4:7" ht="12.75">
      <c r="D198" s="82">
        <v>37860</v>
      </c>
      <c r="E198" s="2">
        <v>7.03</v>
      </c>
      <c r="F198" s="82">
        <v>37860</v>
      </c>
      <c r="G198" s="2"/>
    </row>
    <row r="199" spans="4:8" ht="12.75">
      <c r="D199" s="82">
        <v>37860</v>
      </c>
      <c r="E199" s="2">
        <v>7.26</v>
      </c>
      <c r="F199" s="82">
        <v>37860</v>
      </c>
      <c r="G199" s="2"/>
      <c r="H199" s="2">
        <f>SUM(E198:E199)/2</f>
        <v>7.145</v>
      </c>
    </row>
    <row r="200" spans="4:7" ht="12.75">
      <c r="D200" s="82">
        <v>37861</v>
      </c>
      <c r="E200" s="2">
        <v>7.28</v>
      </c>
      <c r="F200" s="82">
        <v>37861</v>
      </c>
      <c r="G200" s="2">
        <v>7.28</v>
      </c>
    </row>
    <row r="201" spans="4:7" ht="12.75">
      <c r="D201" s="82">
        <v>37862</v>
      </c>
      <c r="E201" s="2">
        <v>6.86</v>
      </c>
      <c r="F201" s="82">
        <v>37862</v>
      </c>
      <c r="G201" s="2">
        <v>6.86</v>
      </c>
    </row>
    <row r="202" spans="4:7" ht="12.75">
      <c r="D202" s="82">
        <v>37863</v>
      </c>
      <c r="F202" s="82">
        <v>37863</v>
      </c>
      <c r="G202" s="2"/>
    </row>
    <row r="203" spans="4:7" ht="12.75">
      <c r="D203" s="82">
        <v>37863</v>
      </c>
      <c r="E203" s="2">
        <v>6.91</v>
      </c>
      <c r="F203" s="82">
        <v>37863</v>
      </c>
      <c r="G203" s="2"/>
    </row>
    <row r="204" spans="4:7" ht="12.75">
      <c r="D204" s="82">
        <v>37863</v>
      </c>
      <c r="F204" s="82">
        <v>37863</v>
      </c>
      <c r="G204" s="2"/>
    </row>
    <row r="205" spans="4:7" ht="12.75">
      <c r="D205" s="82">
        <v>37863</v>
      </c>
      <c r="E205" s="2">
        <v>7.23</v>
      </c>
      <c r="F205" s="82">
        <v>37863</v>
      </c>
      <c r="G205" s="2"/>
    </row>
    <row r="206" spans="4:9" ht="12.75">
      <c r="D206" s="82">
        <v>37863</v>
      </c>
      <c r="E206" s="2">
        <v>7.02</v>
      </c>
      <c r="F206" s="82">
        <v>37863</v>
      </c>
      <c r="G206" s="2"/>
      <c r="I206" s="2">
        <f>SUM(E202:E206)/3</f>
        <v>7.053333333333334</v>
      </c>
    </row>
    <row r="207" spans="4:7" ht="12.75">
      <c r="D207" s="82">
        <v>37873</v>
      </c>
      <c r="E207" s="2">
        <v>6.95</v>
      </c>
      <c r="F207" s="82">
        <v>37873</v>
      </c>
      <c r="G207" s="2">
        <v>6.95</v>
      </c>
    </row>
    <row r="208" spans="4:7" ht="12.75">
      <c r="D208" s="82">
        <v>37874</v>
      </c>
      <c r="E208" s="2">
        <v>7.3</v>
      </c>
      <c r="F208" s="82">
        <v>37874</v>
      </c>
      <c r="G208" s="2">
        <v>7.3</v>
      </c>
    </row>
    <row r="209" spans="4:7" ht="12.75">
      <c r="D209" s="82">
        <v>37875</v>
      </c>
      <c r="E209" s="2">
        <v>7.5</v>
      </c>
      <c r="F209" s="82">
        <v>37875</v>
      </c>
      <c r="G209" s="2">
        <v>7.5</v>
      </c>
    </row>
    <row r="210" spans="4:7" ht="12.75">
      <c r="D210" s="82">
        <v>37876</v>
      </c>
      <c r="E210" s="2">
        <v>7.26</v>
      </c>
      <c r="F210" s="82">
        <v>37876</v>
      </c>
      <c r="G210" s="2">
        <v>7.26</v>
      </c>
    </row>
    <row r="211" spans="4:7" ht="12.75">
      <c r="D211" s="82">
        <v>37878</v>
      </c>
      <c r="E211" s="2">
        <v>7.3</v>
      </c>
      <c r="F211" s="82">
        <v>37878</v>
      </c>
      <c r="G211" s="2"/>
    </row>
    <row r="212" spans="4:8" ht="12.75">
      <c r="D212" s="82">
        <v>37878</v>
      </c>
      <c r="E212" s="2">
        <v>7.25</v>
      </c>
      <c r="F212" s="82">
        <v>37878</v>
      </c>
      <c r="G212" s="2"/>
      <c r="H212" s="2">
        <f>SUM(E211:E212)/2</f>
        <v>7.275</v>
      </c>
    </row>
    <row r="213" spans="4:7" ht="12.75">
      <c r="D213" s="82">
        <v>37879</v>
      </c>
      <c r="E213" s="2">
        <v>7.39</v>
      </c>
      <c r="F213" s="82">
        <v>37879</v>
      </c>
      <c r="G213" s="2">
        <v>7.39</v>
      </c>
    </row>
    <row r="214" spans="4:7" ht="12.75">
      <c r="D214" s="82">
        <v>37880</v>
      </c>
      <c r="E214" s="2">
        <v>7.1</v>
      </c>
      <c r="F214" s="82">
        <v>37880</v>
      </c>
      <c r="G214" s="2"/>
    </row>
    <row r="215" spans="4:8" ht="12.75">
      <c r="D215" s="82">
        <v>37880</v>
      </c>
      <c r="E215" s="2">
        <v>7.28</v>
      </c>
      <c r="F215" s="82">
        <v>37880</v>
      </c>
      <c r="G215" s="2"/>
      <c r="H215" s="2">
        <f>SUM(E214:E215)/2</f>
        <v>7.1899999999999995</v>
      </c>
    </row>
    <row r="216" spans="4:7" ht="12.75">
      <c r="D216" s="82">
        <v>37882</v>
      </c>
      <c r="E216" s="2">
        <v>7.31</v>
      </c>
      <c r="F216" s="82">
        <v>37882</v>
      </c>
      <c r="G216" s="2">
        <v>7.31</v>
      </c>
    </row>
    <row r="217" spans="4:7" ht="12.75">
      <c r="D217" s="82">
        <v>37883</v>
      </c>
      <c r="E217" s="2">
        <v>7.54</v>
      </c>
      <c r="F217" s="82">
        <v>37883</v>
      </c>
      <c r="G217" s="2"/>
    </row>
    <row r="218" spans="4:8" ht="12.75">
      <c r="D218" s="82">
        <v>37883</v>
      </c>
      <c r="E218" s="2">
        <v>7.27</v>
      </c>
      <c r="F218" s="82">
        <v>37883</v>
      </c>
      <c r="G218" s="2"/>
      <c r="H218" s="2">
        <f>SUM(E217:E218)/2</f>
        <v>7.404999999999999</v>
      </c>
    </row>
    <row r="219" spans="4:7" ht="12.75">
      <c r="D219" s="82">
        <v>37884</v>
      </c>
      <c r="E219" s="2">
        <v>7.43</v>
      </c>
      <c r="F219" s="82">
        <v>37884</v>
      </c>
      <c r="G219" s="2">
        <v>7.43</v>
      </c>
    </row>
    <row r="220" spans="4:7" ht="12.75">
      <c r="D220" s="82">
        <v>37889</v>
      </c>
      <c r="E220" s="2">
        <v>7.42</v>
      </c>
      <c r="F220" s="82">
        <v>37889</v>
      </c>
      <c r="G220" s="2">
        <v>7.42</v>
      </c>
    </row>
    <row r="221" spans="4:7" ht="12.75">
      <c r="D221" s="82">
        <v>37891</v>
      </c>
      <c r="E221" s="2">
        <v>7.3</v>
      </c>
      <c r="F221" s="82">
        <v>37891</v>
      </c>
      <c r="G221" s="2">
        <v>7.3</v>
      </c>
    </row>
    <row r="222" spans="4:7" ht="12.75">
      <c r="D222" s="82">
        <v>37895</v>
      </c>
      <c r="E222" s="2">
        <v>7.53</v>
      </c>
      <c r="F222" s="82">
        <v>37895</v>
      </c>
      <c r="G222" s="2"/>
    </row>
    <row r="223" spans="4:8" ht="12.75">
      <c r="D223" s="82">
        <v>37895</v>
      </c>
      <c r="E223" s="2">
        <v>7.6</v>
      </c>
      <c r="F223" s="82">
        <v>37895</v>
      </c>
      <c r="G223" s="2"/>
      <c r="H223" s="2">
        <f>SUM(E222:E223)/2</f>
        <v>7.5649999999999995</v>
      </c>
    </row>
    <row r="224" spans="4:7" ht="12.75">
      <c r="D224" s="82">
        <v>37898</v>
      </c>
      <c r="E224" s="2">
        <v>7.35</v>
      </c>
      <c r="F224" s="82">
        <v>37898</v>
      </c>
      <c r="G224" s="2"/>
    </row>
    <row r="225" spans="4:7" ht="12.75">
      <c r="D225" s="82">
        <v>37898</v>
      </c>
      <c r="E225" s="2">
        <v>7.3</v>
      </c>
      <c r="F225" s="82">
        <v>37898</v>
      </c>
      <c r="G225" s="2"/>
    </row>
    <row r="226" spans="4:9" ht="12.75">
      <c r="D226" s="82">
        <v>37898</v>
      </c>
      <c r="E226" s="2">
        <v>7.32</v>
      </c>
      <c r="F226" s="82">
        <v>37898</v>
      </c>
      <c r="G226" s="2"/>
      <c r="I226" s="2">
        <f>SUM(E224:E226)/3</f>
        <v>7.323333333333333</v>
      </c>
    </row>
    <row r="227" spans="4:7" ht="12.75">
      <c r="D227" s="82">
        <v>37899</v>
      </c>
      <c r="E227" s="2">
        <v>7.35</v>
      </c>
      <c r="F227" s="82">
        <v>37899</v>
      </c>
      <c r="G227" s="2"/>
    </row>
    <row r="228" spans="4:7" ht="12.75">
      <c r="D228" s="82">
        <v>37899</v>
      </c>
      <c r="E228" s="2">
        <v>7.28</v>
      </c>
      <c r="F228" s="82">
        <v>37899</v>
      </c>
      <c r="G228" s="2"/>
    </row>
    <row r="229" spans="4:9" ht="12.75">
      <c r="D229" s="82">
        <v>37899</v>
      </c>
      <c r="E229" s="2">
        <v>7.43</v>
      </c>
      <c r="F229" s="82">
        <v>37899</v>
      </c>
      <c r="G229" s="2"/>
      <c r="I229" s="2">
        <f>SUM(E227:E229)/3</f>
        <v>7.353333333333333</v>
      </c>
    </row>
    <row r="230" spans="4:7" ht="12.75">
      <c r="D230" s="82">
        <v>37902</v>
      </c>
      <c r="E230" s="2">
        <v>7.03</v>
      </c>
      <c r="F230" s="82">
        <v>37902</v>
      </c>
      <c r="G230" s="2"/>
    </row>
    <row r="231" spans="4:8" ht="12.75">
      <c r="D231" s="82">
        <v>37902</v>
      </c>
      <c r="E231" s="2">
        <v>7.15</v>
      </c>
      <c r="F231" s="82">
        <v>37902</v>
      </c>
      <c r="G231" s="2"/>
      <c r="H231" s="2">
        <f>SUM(E230:E231)/2</f>
        <v>7.09</v>
      </c>
    </row>
    <row r="232" spans="4:7" ht="12.75">
      <c r="D232" s="82">
        <v>37903</v>
      </c>
      <c r="E232" s="2">
        <v>6.95</v>
      </c>
      <c r="F232" s="82">
        <v>37903</v>
      </c>
      <c r="G232" s="2">
        <v>6.95</v>
      </c>
    </row>
    <row r="233" spans="4:7" ht="12.75">
      <c r="D233" s="82">
        <v>37913</v>
      </c>
      <c r="F233" s="82">
        <v>37913</v>
      </c>
      <c r="G233" s="2"/>
    </row>
    <row r="234" spans="4:7" ht="12.75">
      <c r="D234" s="82">
        <v>37914</v>
      </c>
      <c r="F234" s="82">
        <v>37914</v>
      </c>
      <c r="G234" s="2"/>
    </row>
    <row r="235" spans="4:7" ht="12.75">
      <c r="D235" s="82">
        <v>37915</v>
      </c>
      <c r="E235" s="2">
        <v>6.88</v>
      </c>
      <c r="F235" s="82">
        <v>37915</v>
      </c>
      <c r="G235" s="2">
        <v>6.88</v>
      </c>
    </row>
    <row r="236" spans="4:7" ht="12.75">
      <c r="D236" s="82">
        <v>37916</v>
      </c>
      <c r="E236" s="2">
        <v>6.83</v>
      </c>
      <c r="F236" s="82">
        <v>37916</v>
      </c>
      <c r="G236" s="2"/>
    </row>
    <row r="237" spans="4:8" ht="12.75">
      <c r="D237" s="82">
        <v>37916</v>
      </c>
      <c r="E237" s="2">
        <v>6.94</v>
      </c>
      <c r="F237" s="82">
        <v>37916</v>
      </c>
      <c r="G237" s="2"/>
      <c r="H237" s="2">
        <f>SUM(E236:E237)/2</f>
        <v>6.885</v>
      </c>
    </row>
    <row r="238" spans="4:7" ht="12.75">
      <c r="D238" s="82">
        <v>37922</v>
      </c>
      <c r="E238" s="2">
        <v>6.8</v>
      </c>
      <c r="F238" s="82">
        <v>37922</v>
      </c>
      <c r="G238" s="2">
        <v>6.8</v>
      </c>
    </row>
    <row r="239" spans="4:7" ht="12.75">
      <c r="D239" s="82">
        <v>37923</v>
      </c>
      <c r="F239" s="82">
        <v>37923</v>
      </c>
      <c r="G239" s="2"/>
    </row>
    <row r="240" spans="4:7" ht="12.75">
      <c r="D240" s="82">
        <v>37926</v>
      </c>
      <c r="E240" s="2">
        <v>6.9</v>
      </c>
      <c r="F240" s="82">
        <v>37926</v>
      </c>
      <c r="G240" s="2">
        <v>6.9</v>
      </c>
    </row>
    <row r="241" spans="4:7" ht="12.75">
      <c r="D241" s="82">
        <v>37927</v>
      </c>
      <c r="E241" s="2">
        <v>6.84</v>
      </c>
      <c r="F241" s="82">
        <v>37927</v>
      </c>
      <c r="G241" s="2">
        <v>6.84</v>
      </c>
    </row>
    <row r="242" spans="4:7" ht="12.75">
      <c r="D242" s="82">
        <v>37928</v>
      </c>
      <c r="E242" s="2">
        <v>7.03</v>
      </c>
      <c r="F242" s="82">
        <v>37928</v>
      </c>
      <c r="G242" s="2"/>
    </row>
    <row r="243" spans="4:8" ht="12.75">
      <c r="D243" s="82">
        <v>37928</v>
      </c>
      <c r="E243" s="2">
        <v>6.93</v>
      </c>
      <c r="F243" s="82">
        <v>37928</v>
      </c>
      <c r="G243" s="2"/>
      <c r="H243" s="2">
        <f>SUM(E242:E243)/2</f>
        <v>6.98</v>
      </c>
    </row>
    <row r="244" spans="4:7" ht="12.75">
      <c r="D244" s="82">
        <v>37929</v>
      </c>
      <c r="E244" s="2">
        <v>6.77</v>
      </c>
      <c r="F244" s="82">
        <v>37929</v>
      </c>
      <c r="G244" s="2">
        <v>6.77</v>
      </c>
    </row>
    <row r="245" spans="4:7" ht="12.75">
      <c r="D245" s="82">
        <v>37930</v>
      </c>
      <c r="E245" s="2">
        <v>6.89</v>
      </c>
      <c r="F245" s="82">
        <v>37930</v>
      </c>
      <c r="G245" s="2"/>
    </row>
    <row r="246" spans="4:8" ht="12.75">
      <c r="D246" s="82">
        <v>37930</v>
      </c>
      <c r="E246" s="2">
        <v>7.04</v>
      </c>
      <c r="F246" s="82">
        <v>37930</v>
      </c>
      <c r="G246" s="2"/>
      <c r="H246" s="2">
        <f>SUM(E245:E246)/2</f>
        <v>6.965</v>
      </c>
    </row>
    <row r="247" spans="4:7" ht="12.75">
      <c r="D247" s="82">
        <v>37932</v>
      </c>
      <c r="E247" s="2">
        <v>6.81</v>
      </c>
      <c r="F247" s="82">
        <v>37932</v>
      </c>
      <c r="G247" s="2">
        <v>6.81</v>
      </c>
    </row>
    <row r="248" spans="4:7" ht="12.75">
      <c r="D248" s="82">
        <v>37936</v>
      </c>
      <c r="E248" s="2">
        <v>6.66</v>
      </c>
      <c r="F248" s="82">
        <v>37936</v>
      </c>
      <c r="G248" s="2">
        <v>6.66</v>
      </c>
    </row>
    <row r="249" spans="4:7" ht="12.75">
      <c r="D249" s="82">
        <v>37953</v>
      </c>
      <c r="E249" s="2">
        <v>6.61</v>
      </c>
      <c r="F249" s="82">
        <v>37953</v>
      </c>
      <c r="G249" s="2">
        <v>6.61</v>
      </c>
    </row>
    <row r="250" spans="4:7" ht="12.75">
      <c r="D250" s="82">
        <v>37955</v>
      </c>
      <c r="E250" s="2">
        <v>6.66</v>
      </c>
      <c r="F250" s="82">
        <v>37955</v>
      </c>
      <c r="G250" s="2"/>
    </row>
    <row r="251" spans="4:8" ht="12.75">
      <c r="D251" s="82">
        <v>37955</v>
      </c>
      <c r="E251" s="2">
        <v>6.72</v>
      </c>
      <c r="F251" s="82">
        <v>37955</v>
      </c>
      <c r="G251" s="2"/>
      <c r="H251" s="2">
        <f>SUM(E250:E251)/2</f>
        <v>6.6899999999999995</v>
      </c>
    </row>
    <row r="252" spans="4:7" ht="12.75">
      <c r="D252" s="82">
        <v>37942</v>
      </c>
      <c r="E252" s="2">
        <v>6.71</v>
      </c>
      <c r="F252" s="82">
        <v>37942</v>
      </c>
      <c r="G252" s="2">
        <v>6.71</v>
      </c>
    </row>
    <row r="253" ht="12.75">
      <c r="F253" s="81"/>
    </row>
    <row r="254" ht="12.75">
      <c r="F254" s="81"/>
    </row>
    <row r="255" ht="12.75">
      <c r="F255" s="81"/>
    </row>
    <row r="256" ht="12.75">
      <c r="F256" s="81"/>
    </row>
    <row r="257" ht="12.75">
      <c r="F257" s="81"/>
    </row>
    <row r="262" spans="4:5" ht="12.75">
      <c r="D262" s="82">
        <v>37789</v>
      </c>
      <c r="E262" s="2">
        <v>6.62</v>
      </c>
    </row>
    <row r="263" spans="4:5" ht="12.75">
      <c r="D263" s="82">
        <v>37791</v>
      </c>
      <c r="E263" s="2">
        <v>6.81</v>
      </c>
    </row>
    <row r="264" spans="4:5" ht="12.75">
      <c r="D264" s="82">
        <v>37793</v>
      </c>
      <c r="E264" s="2">
        <v>6.71</v>
      </c>
    </row>
    <row r="265" spans="4:5" ht="12.75">
      <c r="D265" s="82">
        <v>37801</v>
      </c>
      <c r="E265" s="2">
        <v>6.82</v>
      </c>
    </row>
    <row r="266" spans="4:5" ht="12.75">
      <c r="D266" s="82">
        <v>37809</v>
      </c>
      <c r="E266" s="2">
        <v>6.61</v>
      </c>
    </row>
    <row r="267" spans="4:5" ht="12.75">
      <c r="D267" s="82">
        <v>37814</v>
      </c>
      <c r="E267" s="2">
        <v>6.6</v>
      </c>
    </row>
    <row r="268" spans="4:5" ht="12.75">
      <c r="D268" s="82">
        <v>37823</v>
      </c>
      <c r="E268" s="2">
        <v>6.74</v>
      </c>
    </row>
    <row r="269" spans="4:5" ht="12.75">
      <c r="D269" s="82">
        <v>37831</v>
      </c>
      <c r="E269" s="2">
        <v>6.77</v>
      </c>
    </row>
    <row r="270" spans="4:5" ht="12.75">
      <c r="D270" s="82">
        <v>37835</v>
      </c>
      <c r="E270" s="2">
        <v>6.76</v>
      </c>
    </row>
    <row r="271" spans="4:5" ht="12.75">
      <c r="D271" s="82">
        <v>37840</v>
      </c>
      <c r="E271" s="2">
        <v>6.9</v>
      </c>
    </row>
    <row r="272" spans="4:5" ht="12.75">
      <c r="D272" s="82">
        <v>37848</v>
      </c>
      <c r="E272" s="2">
        <v>6.72</v>
      </c>
    </row>
    <row r="273" spans="4:5" ht="12.75">
      <c r="D273" s="82">
        <v>37852</v>
      </c>
      <c r="E273" s="2">
        <v>6.95</v>
      </c>
    </row>
    <row r="274" spans="4:5" ht="12.75">
      <c r="D274" s="82">
        <v>37855</v>
      </c>
      <c r="E274" s="2">
        <v>6.93</v>
      </c>
    </row>
    <row r="275" spans="4:5" ht="12.75">
      <c r="D275" s="82">
        <v>37863</v>
      </c>
      <c r="E275" s="2">
        <v>7.02</v>
      </c>
    </row>
    <row r="276" spans="4:5" ht="12.75">
      <c r="D276" s="82">
        <v>37876</v>
      </c>
      <c r="E276" s="2">
        <v>7.26</v>
      </c>
    </row>
    <row r="277" spans="4:5" ht="12.75">
      <c r="D277" s="82">
        <v>37878</v>
      </c>
      <c r="E277" s="2">
        <v>7.3</v>
      </c>
    </row>
    <row r="278" spans="4:5" ht="12.75">
      <c r="D278" s="82">
        <v>37883</v>
      </c>
      <c r="E278" s="2">
        <v>7.27</v>
      </c>
    </row>
    <row r="279" spans="4:5" ht="12.75">
      <c r="D279" s="82">
        <v>37889</v>
      </c>
      <c r="E279" s="2">
        <v>7.42</v>
      </c>
    </row>
    <row r="280" spans="4:5" ht="12.75">
      <c r="D280" s="82">
        <v>37895</v>
      </c>
      <c r="E280" s="2">
        <v>7.53</v>
      </c>
    </row>
    <row r="281" spans="4:5" ht="12.75">
      <c r="D281" s="82">
        <v>37898</v>
      </c>
      <c r="E281" s="2">
        <v>7.35</v>
      </c>
    </row>
    <row r="282" spans="4:5" ht="12.75">
      <c r="D282" s="82">
        <v>37899</v>
      </c>
      <c r="E282" s="2">
        <v>7.35</v>
      </c>
    </row>
    <row r="283" spans="4:5" ht="12.75">
      <c r="D283" s="82">
        <v>37902</v>
      </c>
      <c r="E283" s="2">
        <v>7.15</v>
      </c>
    </row>
    <row r="284" spans="4:5" ht="12.75">
      <c r="D284" s="82">
        <v>37928</v>
      </c>
      <c r="E284" s="2">
        <v>7.03</v>
      </c>
    </row>
    <row r="285" spans="4:5" ht="12.75">
      <c r="D285" s="82">
        <v>37930</v>
      </c>
      <c r="E285" s="2">
        <v>6.89</v>
      </c>
    </row>
    <row r="286" spans="4:5" ht="12.75">
      <c r="D286" s="82">
        <v>37936</v>
      </c>
      <c r="E286" s="2">
        <v>6.66</v>
      </c>
    </row>
    <row r="287" spans="4:5" ht="12.75">
      <c r="D287" s="82">
        <v>37942</v>
      </c>
      <c r="E287" s="2">
        <v>6.71</v>
      </c>
    </row>
    <row r="288" spans="4:5" ht="12.75">
      <c r="D288" s="82">
        <v>37953</v>
      </c>
      <c r="E288" s="2">
        <v>6.61</v>
      </c>
    </row>
    <row r="289" spans="4:5" ht="12.75">
      <c r="D289" s="82">
        <v>37955</v>
      </c>
      <c r="E289" s="2">
        <v>6.66</v>
      </c>
    </row>
    <row r="290" spans="4:5" ht="12.75">
      <c r="D290" s="82">
        <v>37964</v>
      </c>
      <c r="E290" s="2">
        <v>6.77</v>
      </c>
    </row>
    <row r="291" spans="4:5" ht="12.75">
      <c r="D291" s="82">
        <v>37968</v>
      </c>
      <c r="E291" s="2">
        <v>6.8</v>
      </c>
    </row>
    <row r="292" spans="4:5" ht="12.75">
      <c r="D292" s="82">
        <v>37979</v>
      </c>
      <c r="E292" s="2">
        <v>6.85</v>
      </c>
    </row>
  </sheetData>
  <autoFilter ref="C9:G136"/>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8:K496"/>
  <sheetViews>
    <sheetView workbookViewId="0" topLeftCell="A1">
      <selection activeCell="C33" sqref="C33"/>
    </sheetView>
  </sheetViews>
  <sheetFormatPr defaultColWidth="11.421875" defaultRowHeight="12.75"/>
  <cols>
    <col min="9" max="9" width="11.421875" style="2" customWidth="1"/>
  </cols>
  <sheetData>
    <row r="8" spans="6:9" ht="12.75">
      <c r="F8" t="s">
        <v>100</v>
      </c>
      <c r="G8" t="s">
        <v>99</v>
      </c>
      <c r="H8" t="s">
        <v>151</v>
      </c>
      <c r="I8" s="2" t="s">
        <v>104</v>
      </c>
    </row>
    <row r="10" spans="3:7" ht="12.75">
      <c r="C10">
        <v>1</v>
      </c>
      <c r="D10" s="98">
        <v>38163</v>
      </c>
      <c r="E10">
        <v>6.39</v>
      </c>
      <c r="F10">
        <v>1</v>
      </c>
      <c r="G10" t="s">
        <v>105</v>
      </c>
    </row>
    <row r="11" spans="3:7" ht="12.75">
      <c r="C11">
        <f>C10+1</f>
        <v>2</v>
      </c>
      <c r="D11" s="98">
        <v>38164</v>
      </c>
      <c r="E11" s="2">
        <v>6.41</v>
      </c>
      <c r="F11">
        <v>2</v>
      </c>
      <c r="G11" t="s">
        <v>96</v>
      </c>
    </row>
    <row r="12" spans="3:7" ht="12.75">
      <c r="C12">
        <f aca="true" t="shared" si="0" ref="C12:C110">C11+1</f>
        <v>3</v>
      </c>
      <c r="D12" s="98">
        <v>38164</v>
      </c>
      <c r="E12" s="2">
        <v>6.56</v>
      </c>
      <c r="F12">
        <v>2</v>
      </c>
      <c r="G12" t="s">
        <v>110</v>
      </c>
    </row>
    <row r="13" spans="3:7" ht="12.75">
      <c r="C13">
        <f t="shared" si="0"/>
        <v>4</v>
      </c>
      <c r="D13" s="98">
        <v>38172</v>
      </c>
      <c r="E13" s="2">
        <v>6.2</v>
      </c>
      <c r="F13">
        <v>1</v>
      </c>
      <c r="G13" t="s">
        <v>96</v>
      </c>
    </row>
    <row r="14" spans="3:7" ht="12.75">
      <c r="C14">
        <f t="shared" si="0"/>
        <v>5</v>
      </c>
      <c r="D14" s="98">
        <v>38175</v>
      </c>
      <c r="E14" s="2">
        <v>6.29</v>
      </c>
      <c r="F14">
        <v>3</v>
      </c>
      <c r="G14" t="s">
        <v>96</v>
      </c>
    </row>
    <row r="15" spans="3:7" ht="12.75">
      <c r="C15">
        <f t="shared" si="0"/>
        <v>6</v>
      </c>
      <c r="D15" s="98">
        <v>38175</v>
      </c>
      <c r="E15" s="2">
        <v>6.38</v>
      </c>
      <c r="F15">
        <v>1</v>
      </c>
      <c r="G15" t="s">
        <v>105</v>
      </c>
    </row>
    <row r="16" spans="3:7" ht="12.75">
      <c r="C16">
        <f t="shared" si="0"/>
        <v>7</v>
      </c>
      <c r="D16" s="98">
        <v>38176</v>
      </c>
      <c r="E16" s="2">
        <v>6.2</v>
      </c>
      <c r="F16">
        <v>2</v>
      </c>
      <c r="G16" t="s">
        <v>105</v>
      </c>
    </row>
    <row r="17" spans="3:7" ht="12.75">
      <c r="C17">
        <f t="shared" si="0"/>
        <v>8</v>
      </c>
      <c r="D17" s="98">
        <v>38177</v>
      </c>
      <c r="E17" s="2">
        <v>6.19</v>
      </c>
      <c r="F17">
        <v>2</v>
      </c>
      <c r="G17" t="s">
        <v>105</v>
      </c>
    </row>
    <row r="18" spans="3:7" ht="12.75">
      <c r="C18">
        <f t="shared" si="0"/>
        <v>9</v>
      </c>
      <c r="D18" s="98">
        <v>38181</v>
      </c>
      <c r="E18" s="2">
        <v>6.11</v>
      </c>
      <c r="F18">
        <v>2</v>
      </c>
      <c r="G18" t="s">
        <v>96</v>
      </c>
    </row>
    <row r="19" spans="3:7" ht="12.75">
      <c r="C19">
        <f t="shared" si="0"/>
        <v>10</v>
      </c>
      <c r="D19" s="98">
        <v>38181</v>
      </c>
      <c r="E19" s="2">
        <v>6.2</v>
      </c>
      <c r="F19">
        <v>2</v>
      </c>
      <c r="G19" t="s">
        <v>105</v>
      </c>
    </row>
    <row r="20" spans="3:7" ht="12.75">
      <c r="C20">
        <f t="shared" si="0"/>
        <v>11</v>
      </c>
      <c r="D20" s="98">
        <v>38183</v>
      </c>
      <c r="E20">
        <v>6.25</v>
      </c>
      <c r="F20">
        <v>3</v>
      </c>
      <c r="G20" t="s">
        <v>105</v>
      </c>
    </row>
    <row r="21" spans="3:7" ht="12.75">
      <c r="C21">
        <f t="shared" si="0"/>
        <v>12</v>
      </c>
      <c r="D21" s="98">
        <v>38185</v>
      </c>
      <c r="E21" s="2">
        <v>5.97</v>
      </c>
      <c r="F21">
        <v>2</v>
      </c>
      <c r="G21" t="s">
        <v>96</v>
      </c>
    </row>
    <row r="22" spans="3:7" ht="12.75">
      <c r="C22">
        <f t="shared" si="0"/>
        <v>13</v>
      </c>
      <c r="D22" s="98">
        <v>38185</v>
      </c>
      <c r="E22">
        <v>6.12</v>
      </c>
      <c r="F22">
        <v>2</v>
      </c>
      <c r="G22" t="s">
        <v>138</v>
      </c>
    </row>
    <row r="23" spans="3:7" ht="12.75">
      <c r="C23">
        <f t="shared" si="0"/>
        <v>14</v>
      </c>
      <c r="D23" s="99">
        <v>38185</v>
      </c>
      <c r="E23" s="2">
        <v>6.06</v>
      </c>
      <c r="F23">
        <v>2</v>
      </c>
      <c r="G23" t="s">
        <v>105</v>
      </c>
    </row>
    <row r="24" spans="3:7" ht="12.75">
      <c r="C24">
        <f t="shared" si="0"/>
        <v>15</v>
      </c>
      <c r="D24" s="99">
        <v>38187</v>
      </c>
      <c r="E24" s="2">
        <v>6.13</v>
      </c>
      <c r="F24">
        <v>1</v>
      </c>
      <c r="G24" t="s">
        <v>105</v>
      </c>
    </row>
    <row r="25" spans="3:7" ht="12.75">
      <c r="C25">
        <f t="shared" si="0"/>
        <v>16</v>
      </c>
      <c r="D25" s="98">
        <v>38190</v>
      </c>
      <c r="E25" s="2">
        <v>6.2</v>
      </c>
      <c r="F25">
        <v>1</v>
      </c>
      <c r="G25" t="s">
        <v>97</v>
      </c>
    </row>
    <row r="26" spans="3:7" ht="12.75">
      <c r="C26">
        <f t="shared" si="0"/>
        <v>17</v>
      </c>
      <c r="D26" s="98">
        <v>38190</v>
      </c>
      <c r="E26" s="2">
        <v>6.21</v>
      </c>
      <c r="F26">
        <v>2</v>
      </c>
      <c r="G26" t="s">
        <v>105</v>
      </c>
    </row>
    <row r="27" spans="3:7" ht="12.75">
      <c r="C27">
        <f t="shared" si="0"/>
        <v>18</v>
      </c>
      <c r="D27" s="98">
        <v>38190</v>
      </c>
      <c r="E27" s="2">
        <v>6.25</v>
      </c>
      <c r="F27">
        <v>1</v>
      </c>
      <c r="G27" t="s">
        <v>96</v>
      </c>
    </row>
    <row r="28" spans="3:7" ht="12.75">
      <c r="C28">
        <f t="shared" si="0"/>
        <v>19</v>
      </c>
      <c r="D28" s="98">
        <v>38192</v>
      </c>
      <c r="E28" s="2">
        <v>6.21</v>
      </c>
      <c r="F28">
        <v>2</v>
      </c>
      <c r="G28" t="s">
        <v>105</v>
      </c>
    </row>
    <row r="29" spans="3:7" ht="12.75">
      <c r="C29">
        <f t="shared" si="0"/>
        <v>20</v>
      </c>
      <c r="D29" s="98">
        <v>38193</v>
      </c>
      <c r="E29" s="2">
        <v>6.41</v>
      </c>
      <c r="F29">
        <v>2</v>
      </c>
      <c r="G29" t="s">
        <v>96</v>
      </c>
    </row>
    <row r="30" spans="3:7" ht="12.75">
      <c r="C30">
        <f t="shared" si="0"/>
        <v>21</v>
      </c>
      <c r="D30" s="98">
        <v>38194</v>
      </c>
      <c r="E30" s="2">
        <v>6.26</v>
      </c>
      <c r="F30">
        <v>2</v>
      </c>
      <c r="G30" t="s">
        <v>105</v>
      </c>
    </row>
    <row r="31" spans="3:7" ht="12.75">
      <c r="C31">
        <f t="shared" si="0"/>
        <v>22</v>
      </c>
      <c r="D31" s="98">
        <v>38194</v>
      </c>
      <c r="E31" s="2">
        <v>6.44</v>
      </c>
      <c r="F31">
        <v>2</v>
      </c>
      <c r="G31" t="s">
        <v>96</v>
      </c>
    </row>
    <row r="32" spans="3:7" ht="12.75">
      <c r="C32">
        <f t="shared" si="0"/>
        <v>23</v>
      </c>
      <c r="D32" s="98">
        <v>38195</v>
      </c>
      <c r="E32" s="2">
        <v>6.42</v>
      </c>
      <c r="F32">
        <v>1</v>
      </c>
      <c r="G32" t="s">
        <v>96</v>
      </c>
    </row>
    <row r="33" spans="3:7" ht="12.75">
      <c r="C33">
        <f t="shared" si="0"/>
        <v>24</v>
      </c>
      <c r="D33" s="98">
        <v>38195</v>
      </c>
      <c r="E33" s="2">
        <v>6.5</v>
      </c>
      <c r="F33">
        <v>1</v>
      </c>
      <c r="G33" t="s">
        <v>97</v>
      </c>
    </row>
    <row r="34" spans="3:7" ht="12.75">
      <c r="C34">
        <f t="shared" si="0"/>
        <v>25</v>
      </c>
      <c r="D34" s="98">
        <v>38196</v>
      </c>
      <c r="E34" s="2">
        <v>6.29</v>
      </c>
      <c r="F34">
        <v>3</v>
      </c>
      <c r="G34" t="s">
        <v>107</v>
      </c>
    </row>
    <row r="35" spans="3:7" ht="12.75">
      <c r="C35">
        <f t="shared" si="0"/>
        <v>26</v>
      </c>
      <c r="D35" s="98">
        <v>38196</v>
      </c>
      <c r="E35" s="2">
        <v>6.41</v>
      </c>
      <c r="F35">
        <v>2</v>
      </c>
      <c r="G35" t="s">
        <v>96</v>
      </c>
    </row>
    <row r="36" spans="3:7" ht="12.75">
      <c r="C36">
        <f t="shared" si="0"/>
        <v>27</v>
      </c>
      <c r="D36" s="98">
        <v>38198</v>
      </c>
      <c r="E36" s="2">
        <v>6.45</v>
      </c>
      <c r="F36">
        <v>1</v>
      </c>
      <c r="G36" t="s">
        <v>97</v>
      </c>
    </row>
    <row r="37" spans="3:7" ht="12.75">
      <c r="C37">
        <f t="shared" si="0"/>
        <v>28</v>
      </c>
      <c r="D37" s="98">
        <v>38198</v>
      </c>
      <c r="E37" s="2">
        <v>6.45</v>
      </c>
      <c r="F37">
        <v>1</v>
      </c>
      <c r="G37" t="s">
        <v>96</v>
      </c>
    </row>
    <row r="38" spans="3:9" ht="12.75">
      <c r="C38">
        <f t="shared" si="0"/>
        <v>29</v>
      </c>
      <c r="D38" s="98">
        <v>38199</v>
      </c>
      <c r="E38" s="2"/>
      <c r="F38">
        <v>2</v>
      </c>
      <c r="G38" t="s">
        <v>106</v>
      </c>
      <c r="H38">
        <v>2</v>
      </c>
      <c r="I38" s="2">
        <v>6.2</v>
      </c>
    </row>
    <row r="39" spans="3:7" ht="12.75">
      <c r="C39">
        <f t="shared" si="0"/>
        <v>30</v>
      </c>
      <c r="D39" s="98">
        <v>38201</v>
      </c>
      <c r="E39" s="2">
        <v>6.43</v>
      </c>
      <c r="F39">
        <v>2</v>
      </c>
      <c r="G39" t="s">
        <v>96</v>
      </c>
    </row>
    <row r="40" spans="3:8" ht="12.75">
      <c r="C40">
        <f t="shared" si="0"/>
        <v>31</v>
      </c>
      <c r="D40" s="98">
        <v>38204</v>
      </c>
      <c r="E40" s="2">
        <v>6.4</v>
      </c>
      <c r="F40">
        <v>2</v>
      </c>
      <c r="G40" t="s">
        <v>96</v>
      </c>
      <c r="H40" s="100"/>
    </row>
    <row r="41" spans="3:8" ht="12.75">
      <c r="C41">
        <f t="shared" si="0"/>
        <v>32</v>
      </c>
      <c r="D41" s="98">
        <v>38204</v>
      </c>
      <c r="E41" s="2">
        <v>6.42</v>
      </c>
      <c r="F41">
        <v>1</v>
      </c>
      <c r="G41" t="s">
        <v>110</v>
      </c>
      <c r="H41" s="100"/>
    </row>
    <row r="42" spans="3:8" ht="12.75">
      <c r="C42">
        <f t="shared" si="0"/>
        <v>33</v>
      </c>
      <c r="D42" s="98">
        <v>38204</v>
      </c>
      <c r="E42" s="2">
        <v>6.45</v>
      </c>
      <c r="F42">
        <v>1</v>
      </c>
      <c r="G42" t="s">
        <v>138</v>
      </c>
      <c r="H42" s="100"/>
    </row>
    <row r="43" spans="3:8" ht="12.75">
      <c r="C43">
        <f t="shared" si="0"/>
        <v>34</v>
      </c>
      <c r="D43" s="98">
        <v>38204</v>
      </c>
      <c r="E43" s="2">
        <v>6.52</v>
      </c>
      <c r="F43">
        <v>6</v>
      </c>
      <c r="G43" t="s">
        <v>106</v>
      </c>
      <c r="H43" s="100"/>
    </row>
    <row r="44" spans="3:8" ht="12.75">
      <c r="C44">
        <f t="shared" si="0"/>
        <v>35</v>
      </c>
      <c r="D44" s="98">
        <v>38204</v>
      </c>
      <c r="E44" s="2">
        <v>6.43</v>
      </c>
      <c r="F44">
        <v>1</v>
      </c>
      <c r="G44" t="s">
        <v>97</v>
      </c>
      <c r="H44" s="100"/>
    </row>
    <row r="45" spans="3:9" ht="12.75">
      <c r="C45">
        <f t="shared" si="0"/>
        <v>36</v>
      </c>
      <c r="D45" s="98">
        <v>38206</v>
      </c>
      <c r="E45" s="2"/>
      <c r="F45">
        <v>1</v>
      </c>
      <c r="G45" t="s">
        <v>110</v>
      </c>
      <c r="H45" s="100">
        <v>1</v>
      </c>
      <c r="I45" s="2">
        <v>6.7</v>
      </c>
    </row>
    <row r="46" spans="3:8" ht="12.75">
      <c r="C46">
        <f t="shared" si="0"/>
        <v>37</v>
      </c>
      <c r="D46" s="98">
        <v>38207</v>
      </c>
      <c r="E46" s="2">
        <v>6.5</v>
      </c>
      <c r="F46">
        <v>1</v>
      </c>
      <c r="G46" t="s">
        <v>97</v>
      </c>
      <c r="H46" s="100"/>
    </row>
    <row r="47" spans="3:8" ht="12.75">
      <c r="C47">
        <f t="shared" si="0"/>
        <v>38</v>
      </c>
      <c r="D47" s="98">
        <v>38207</v>
      </c>
      <c r="E47" s="2">
        <v>6.47</v>
      </c>
      <c r="F47">
        <v>2</v>
      </c>
      <c r="G47" t="s">
        <v>96</v>
      </c>
      <c r="H47" s="100"/>
    </row>
    <row r="48" spans="3:8" ht="12.75">
      <c r="C48">
        <f t="shared" si="0"/>
        <v>39</v>
      </c>
      <c r="D48" s="98">
        <v>38210</v>
      </c>
      <c r="E48" s="2">
        <v>6.5</v>
      </c>
      <c r="F48">
        <v>1</v>
      </c>
      <c r="G48" t="s">
        <v>97</v>
      </c>
      <c r="H48" s="100"/>
    </row>
    <row r="49" spans="3:8" ht="12.75">
      <c r="C49">
        <f t="shared" si="0"/>
        <v>40</v>
      </c>
      <c r="D49" s="98">
        <v>38210</v>
      </c>
      <c r="E49" s="2">
        <v>6.5</v>
      </c>
      <c r="F49">
        <v>3</v>
      </c>
      <c r="G49" t="s">
        <v>105</v>
      </c>
      <c r="H49" s="100"/>
    </row>
    <row r="50" spans="3:8" ht="12.75">
      <c r="C50">
        <f t="shared" si="0"/>
        <v>41</v>
      </c>
      <c r="D50" s="98">
        <v>38210</v>
      </c>
      <c r="E50" s="2">
        <v>6.57</v>
      </c>
      <c r="F50">
        <v>1</v>
      </c>
      <c r="G50" t="s">
        <v>138</v>
      </c>
      <c r="H50" s="100"/>
    </row>
    <row r="51" spans="3:8" ht="12.75">
      <c r="C51">
        <f t="shared" si="0"/>
        <v>42</v>
      </c>
      <c r="D51" s="98">
        <v>38210</v>
      </c>
      <c r="E51" s="2">
        <v>6.47</v>
      </c>
      <c r="F51">
        <v>2</v>
      </c>
      <c r="G51" t="s">
        <v>106</v>
      </c>
      <c r="H51" s="100"/>
    </row>
    <row r="52" spans="3:8" ht="12.75">
      <c r="C52">
        <f t="shared" si="0"/>
        <v>43</v>
      </c>
      <c r="D52" s="98">
        <v>38210</v>
      </c>
      <c r="E52" s="2">
        <v>6.49</v>
      </c>
      <c r="F52">
        <v>1</v>
      </c>
      <c r="G52" t="s">
        <v>96</v>
      </c>
      <c r="H52" s="100"/>
    </row>
    <row r="53" spans="3:8" ht="12.75">
      <c r="C53">
        <f t="shared" si="0"/>
        <v>44</v>
      </c>
      <c r="D53" s="98">
        <v>38211</v>
      </c>
      <c r="E53" s="2">
        <v>6.46</v>
      </c>
      <c r="F53">
        <v>2</v>
      </c>
      <c r="G53" t="s">
        <v>96</v>
      </c>
      <c r="H53" s="100"/>
    </row>
    <row r="54" spans="3:8" ht="12.75">
      <c r="C54">
        <f t="shared" si="0"/>
        <v>45</v>
      </c>
      <c r="D54" s="98">
        <v>38211</v>
      </c>
      <c r="E54" s="2">
        <v>6.54</v>
      </c>
      <c r="F54">
        <v>1</v>
      </c>
      <c r="G54" t="s">
        <v>105</v>
      </c>
      <c r="H54" s="100"/>
    </row>
    <row r="55" spans="3:8" ht="12.75">
      <c r="C55">
        <f t="shared" si="0"/>
        <v>46</v>
      </c>
      <c r="D55" s="98">
        <v>38211</v>
      </c>
      <c r="E55" s="2">
        <v>6.5</v>
      </c>
      <c r="F55">
        <v>1</v>
      </c>
      <c r="G55" t="s">
        <v>97</v>
      </c>
      <c r="H55" s="100"/>
    </row>
    <row r="56" spans="3:8" ht="12.75">
      <c r="C56">
        <f t="shared" si="0"/>
        <v>47</v>
      </c>
      <c r="D56" s="98">
        <v>38212</v>
      </c>
      <c r="E56" s="2">
        <v>6.5</v>
      </c>
      <c r="F56">
        <v>2</v>
      </c>
      <c r="G56" t="s">
        <v>96</v>
      </c>
      <c r="H56" s="100"/>
    </row>
    <row r="57" spans="3:8" ht="12.75">
      <c r="C57">
        <f t="shared" si="0"/>
        <v>48</v>
      </c>
      <c r="D57" s="98">
        <v>38212</v>
      </c>
      <c r="E57" s="2">
        <v>6.53</v>
      </c>
      <c r="F57">
        <v>2</v>
      </c>
      <c r="G57" t="s">
        <v>105</v>
      </c>
      <c r="H57" s="100"/>
    </row>
    <row r="58" spans="3:8" ht="12.75">
      <c r="C58">
        <f t="shared" si="0"/>
        <v>49</v>
      </c>
      <c r="D58" s="99">
        <v>38213</v>
      </c>
      <c r="E58" s="2">
        <v>6.49</v>
      </c>
      <c r="F58">
        <v>2</v>
      </c>
      <c r="G58" t="s">
        <v>96</v>
      </c>
      <c r="H58" s="100"/>
    </row>
    <row r="59" spans="3:8" ht="12.75">
      <c r="C59">
        <f t="shared" si="0"/>
        <v>50</v>
      </c>
      <c r="D59" s="99">
        <v>38213</v>
      </c>
      <c r="E59" s="2">
        <v>6.46</v>
      </c>
      <c r="F59">
        <v>2</v>
      </c>
      <c r="G59" t="s">
        <v>106</v>
      </c>
      <c r="H59" s="100"/>
    </row>
    <row r="60" spans="3:8" ht="12.75">
      <c r="C60">
        <f t="shared" si="0"/>
        <v>51</v>
      </c>
      <c r="D60" s="99">
        <v>38213</v>
      </c>
      <c r="E60" s="2">
        <v>6.48</v>
      </c>
      <c r="F60">
        <v>1</v>
      </c>
      <c r="G60" t="s">
        <v>97</v>
      </c>
      <c r="H60" s="100"/>
    </row>
    <row r="61" spans="3:8" ht="12.75">
      <c r="C61">
        <f t="shared" si="0"/>
        <v>52</v>
      </c>
      <c r="D61" s="98">
        <v>38214</v>
      </c>
      <c r="E61" s="2">
        <v>6.55</v>
      </c>
      <c r="F61">
        <v>2</v>
      </c>
      <c r="G61" t="s">
        <v>96</v>
      </c>
      <c r="H61" s="100"/>
    </row>
    <row r="62" spans="3:9" ht="12.75">
      <c r="C62">
        <f t="shared" si="0"/>
        <v>53</v>
      </c>
      <c r="D62" s="98">
        <v>38214</v>
      </c>
      <c r="E62" s="2"/>
      <c r="F62">
        <v>4</v>
      </c>
      <c r="G62" t="s">
        <v>126</v>
      </c>
      <c r="H62" s="100">
        <v>4</v>
      </c>
      <c r="I62" s="2">
        <v>6.96</v>
      </c>
    </row>
    <row r="63" spans="3:8" ht="12.75">
      <c r="C63">
        <f t="shared" si="0"/>
        <v>54</v>
      </c>
      <c r="D63" s="98">
        <v>38214</v>
      </c>
      <c r="E63" s="2">
        <v>6.7</v>
      </c>
      <c r="F63">
        <v>3</v>
      </c>
      <c r="G63" t="s">
        <v>105</v>
      </c>
      <c r="H63" s="100"/>
    </row>
    <row r="64" spans="3:8" ht="12.75">
      <c r="C64">
        <f t="shared" si="0"/>
        <v>55</v>
      </c>
      <c r="D64" s="99">
        <v>38216</v>
      </c>
      <c r="E64" s="2">
        <v>6.73</v>
      </c>
      <c r="F64">
        <v>2</v>
      </c>
      <c r="G64" t="s">
        <v>96</v>
      </c>
      <c r="H64" s="100"/>
    </row>
    <row r="65" spans="3:8" ht="12.75">
      <c r="C65">
        <f t="shared" si="0"/>
        <v>56</v>
      </c>
      <c r="D65" s="99">
        <v>38216</v>
      </c>
      <c r="E65" s="2">
        <v>6.71</v>
      </c>
      <c r="F65">
        <v>2</v>
      </c>
      <c r="G65" t="s">
        <v>105</v>
      </c>
      <c r="H65" s="100"/>
    </row>
    <row r="66" spans="3:8" ht="12.75">
      <c r="C66">
        <f t="shared" si="0"/>
        <v>57</v>
      </c>
      <c r="D66" s="99">
        <v>38216</v>
      </c>
      <c r="E66" s="2">
        <v>6.73</v>
      </c>
      <c r="F66">
        <v>3</v>
      </c>
      <c r="G66" t="s">
        <v>97</v>
      </c>
      <c r="H66" s="100"/>
    </row>
    <row r="67" spans="3:8" ht="12.75">
      <c r="C67">
        <f t="shared" si="0"/>
        <v>58</v>
      </c>
      <c r="D67" s="99">
        <v>38217</v>
      </c>
      <c r="E67" s="2">
        <v>6.79</v>
      </c>
      <c r="F67">
        <v>1</v>
      </c>
      <c r="G67" t="s">
        <v>97</v>
      </c>
      <c r="H67" s="100"/>
    </row>
    <row r="68" spans="3:8" ht="12.75">
      <c r="C68">
        <f t="shared" si="0"/>
        <v>59</v>
      </c>
      <c r="D68" s="99">
        <v>38217</v>
      </c>
      <c r="E68" s="2">
        <v>6.76</v>
      </c>
      <c r="F68">
        <v>2</v>
      </c>
      <c r="G68" t="s">
        <v>107</v>
      </c>
      <c r="H68" s="100"/>
    </row>
    <row r="69" spans="3:8" ht="12.75">
      <c r="C69">
        <f t="shared" si="0"/>
        <v>60</v>
      </c>
      <c r="D69" s="99">
        <v>38217</v>
      </c>
      <c r="E69" s="2">
        <v>6.78</v>
      </c>
      <c r="F69">
        <v>2</v>
      </c>
      <c r="G69" t="s">
        <v>96</v>
      </c>
      <c r="H69" s="100"/>
    </row>
    <row r="70" spans="3:9" ht="12.75">
      <c r="C70">
        <f t="shared" si="0"/>
        <v>61</v>
      </c>
      <c r="D70" s="99">
        <v>38218</v>
      </c>
      <c r="E70" s="2">
        <v>6.68</v>
      </c>
      <c r="F70">
        <v>2</v>
      </c>
      <c r="G70" t="s">
        <v>106</v>
      </c>
      <c r="H70" s="100">
        <v>1</v>
      </c>
      <c r="I70" s="2">
        <v>6.6</v>
      </c>
    </row>
    <row r="71" spans="3:8" ht="12.75">
      <c r="C71">
        <f t="shared" si="0"/>
        <v>62</v>
      </c>
      <c r="D71" s="99">
        <v>38218</v>
      </c>
      <c r="E71" s="2">
        <v>6.73</v>
      </c>
      <c r="F71">
        <v>3</v>
      </c>
      <c r="G71" t="s">
        <v>107</v>
      </c>
      <c r="H71" s="100"/>
    </row>
    <row r="72" spans="3:8" ht="12.75">
      <c r="C72">
        <f t="shared" si="0"/>
        <v>63</v>
      </c>
      <c r="D72" s="99">
        <v>38219</v>
      </c>
      <c r="E72" s="2">
        <v>6.7</v>
      </c>
      <c r="F72">
        <v>1</v>
      </c>
      <c r="G72" t="s">
        <v>110</v>
      </c>
      <c r="H72" s="100"/>
    </row>
    <row r="73" spans="3:8" ht="12.75">
      <c r="C73">
        <f t="shared" si="0"/>
        <v>64</v>
      </c>
      <c r="D73" s="99">
        <v>38219</v>
      </c>
      <c r="E73" s="2">
        <v>6.9</v>
      </c>
      <c r="F73">
        <v>1</v>
      </c>
      <c r="G73" t="s">
        <v>97</v>
      </c>
      <c r="H73" s="100"/>
    </row>
    <row r="74" spans="3:8" ht="12.75">
      <c r="C74">
        <f t="shared" si="0"/>
        <v>65</v>
      </c>
      <c r="D74" s="98">
        <v>38219</v>
      </c>
      <c r="E74" s="2">
        <v>6.89</v>
      </c>
      <c r="F74">
        <v>1</v>
      </c>
      <c r="G74" t="s">
        <v>96</v>
      </c>
      <c r="H74" s="100"/>
    </row>
    <row r="75" spans="3:8" ht="12.75">
      <c r="C75">
        <f t="shared" si="0"/>
        <v>66</v>
      </c>
      <c r="D75" s="99">
        <v>38220</v>
      </c>
      <c r="E75" s="2">
        <v>6.8</v>
      </c>
      <c r="F75">
        <v>3</v>
      </c>
      <c r="G75" t="s">
        <v>107</v>
      </c>
      <c r="H75" s="100"/>
    </row>
    <row r="76" spans="3:8" ht="12.75">
      <c r="C76">
        <f t="shared" si="0"/>
        <v>67</v>
      </c>
      <c r="D76" s="99">
        <v>38221</v>
      </c>
      <c r="E76" s="2">
        <v>6.78</v>
      </c>
      <c r="F76">
        <v>4</v>
      </c>
      <c r="G76" t="s">
        <v>96</v>
      </c>
      <c r="H76" s="100"/>
    </row>
    <row r="77" spans="3:8" ht="12.75">
      <c r="C77">
        <f t="shared" si="0"/>
        <v>68</v>
      </c>
      <c r="D77" s="99">
        <v>38221</v>
      </c>
      <c r="E77" s="2">
        <v>6.84</v>
      </c>
      <c r="F77">
        <v>2</v>
      </c>
      <c r="G77" t="s">
        <v>138</v>
      </c>
      <c r="H77" s="100"/>
    </row>
    <row r="78" spans="3:9" ht="12.75">
      <c r="C78">
        <f t="shared" si="0"/>
        <v>69</v>
      </c>
      <c r="D78" s="99">
        <v>38226</v>
      </c>
      <c r="E78" s="2"/>
      <c r="F78">
        <v>1</v>
      </c>
      <c r="G78" t="s">
        <v>138</v>
      </c>
      <c r="H78" s="100">
        <v>1</v>
      </c>
      <c r="I78" s="2">
        <v>6.5</v>
      </c>
    </row>
    <row r="79" spans="3:8" ht="12.75">
      <c r="C79">
        <f t="shared" si="0"/>
        <v>70</v>
      </c>
      <c r="D79" s="99">
        <v>38229</v>
      </c>
      <c r="E79" s="2">
        <v>6.72</v>
      </c>
      <c r="F79">
        <v>4</v>
      </c>
      <c r="G79" t="s">
        <v>106</v>
      </c>
      <c r="H79" s="100"/>
    </row>
    <row r="80" spans="3:7" ht="12.75">
      <c r="C80">
        <f t="shared" si="0"/>
        <v>71</v>
      </c>
      <c r="D80" s="99">
        <v>38231</v>
      </c>
      <c r="E80" s="2">
        <v>6.67</v>
      </c>
      <c r="F80">
        <v>1</v>
      </c>
      <c r="G80" t="s">
        <v>97</v>
      </c>
    </row>
    <row r="81" spans="3:7" ht="12.75">
      <c r="C81">
        <f t="shared" si="0"/>
        <v>72</v>
      </c>
      <c r="D81" s="99">
        <v>38231</v>
      </c>
      <c r="E81" s="2">
        <v>6.73</v>
      </c>
      <c r="F81">
        <v>2</v>
      </c>
      <c r="G81" t="s">
        <v>105</v>
      </c>
    </row>
    <row r="82" spans="3:7" ht="12.75">
      <c r="C82">
        <f t="shared" si="0"/>
        <v>73</v>
      </c>
      <c r="D82" s="99">
        <v>38231</v>
      </c>
      <c r="E82" s="2">
        <v>6.69</v>
      </c>
      <c r="F82">
        <v>5</v>
      </c>
      <c r="G82" t="s">
        <v>96</v>
      </c>
    </row>
    <row r="83" spans="3:7" ht="12.75">
      <c r="C83">
        <f t="shared" si="0"/>
        <v>74</v>
      </c>
      <c r="D83" s="99">
        <v>38232</v>
      </c>
      <c r="E83" s="2">
        <v>6.8</v>
      </c>
      <c r="F83">
        <v>2</v>
      </c>
      <c r="G83" t="s">
        <v>105</v>
      </c>
    </row>
    <row r="84" spans="3:7" ht="12.75">
      <c r="C84">
        <f t="shared" si="0"/>
        <v>75</v>
      </c>
      <c r="D84" s="99">
        <v>38232</v>
      </c>
      <c r="E84" s="2">
        <v>6.71</v>
      </c>
      <c r="F84">
        <v>3</v>
      </c>
      <c r="G84" t="s">
        <v>107</v>
      </c>
    </row>
    <row r="85" spans="3:7" ht="12.75">
      <c r="C85">
        <f t="shared" si="0"/>
        <v>76</v>
      </c>
      <c r="D85" s="99">
        <v>38234</v>
      </c>
      <c r="E85" s="2">
        <v>6.69</v>
      </c>
      <c r="F85">
        <v>3</v>
      </c>
      <c r="G85" t="s">
        <v>96</v>
      </c>
    </row>
    <row r="86" spans="3:7" ht="12.75">
      <c r="C86">
        <f t="shared" si="0"/>
        <v>77</v>
      </c>
      <c r="D86" s="99">
        <v>38238</v>
      </c>
      <c r="E86" s="2">
        <v>6.8</v>
      </c>
      <c r="F86">
        <v>1</v>
      </c>
      <c r="G86" t="s">
        <v>96</v>
      </c>
    </row>
    <row r="87" spans="3:7" ht="12.75">
      <c r="C87">
        <f t="shared" si="0"/>
        <v>78</v>
      </c>
      <c r="D87" s="99">
        <v>38239</v>
      </c>
      <c r="E87" s="2">
        <v>6.76</v>
      </c>
      <c r="F87">
        <v>3</v>
      </c>
      <c r="G87" t="s">
        <v>96</v>
      </c>
    </row>
    <row r="88" spans="3:7" ht="12.75">
      <c r="C88">
        <f t="shared" si="0"/>
        <v>79</v>
      </c>
      <c r="D88" s="99">
        <v>38239</v>
      </c>
      <c r="E88" s="2">
        <v>6.74</v>
      </c>
      <c r="F88">
        <v>1</v>
      </c>
      <c r="G88" t="s">
        <v>97</v>
      </c>
    </row>
    <row r="89" spans="3:7" ht="12.75">
      <c r="C89">
        <f t="shared" si="0"/>
        <v>80</v>
      </c>
      <c r="D89" s="99">
        <v>38239</v>
      </c>
      <c r="E89" s="2">
        <v>6.9</v>
      </c>
      <c r="F89">
        <v>1</v>
      </c>
      <c r="G89" t="s">
        <v>110</v>
      </c>
    </row>
    <row r="90" spans="3:7" ht="12.75">
      <c r="C90">
        <f t="shared" si="0"/>
        <v>81</v>
      </c>
      <c r="D90" s="99">
        <v>38240</v>
      </c>
      <c r="E90" s="2">
        <v>6.7</v>
      </c>
      <c r="F90">
        <v>1</v>
      </c>
      <c r="G90" t="s">
        <v>97</v>
      </c>
    </row>
    <row r="91" spans="3:7" ht="12.75">
      <c r="C91">
        <f t="shared" si="0"/>
        <v>82</v>
      </c>
      <c r="D91" s="99">
        <v>38240</v>
      </c>
      <c r="E91" s="2">
        <v>6.79</v>
      </c>
      <c r="F91">
        <v>1</v>
      </c>
      <c r="G91" t="s">
        <v>96</v>
      </c>
    </row>
    <row r="92" spans="3:7" ht="12.75">
      <c r="C92">
        <f t="shared" si="0"/>
        <v>83</v>
      </c>
      <c r="D92" s="99">
        <v>38241</v>
      </c>
      <c r="E92" s="2">
        <v>6.9</v>
      </c>
      <c r="F92">
        <v>1</v>
      </c>
      <c r="G92" t="s">
        <v>138</v>
      </c>
    </row>
    <row r="93" spans="3:7" ht="12.75">
      <c r="C93">
        <f t="shared" si="0"/>
        <v>84</v>
      </c>
      <c r="D93" s="99">
        <v>38242</v>
      </c>
      <c r="E93" s="2">
        <v>6.83</v>
      </c>
      <c r="F93">
        <v>2</v>
      </c>
      <c r="G93" t="s">
        <v>107</v>
      </c>
    </row>
    <row r="94" spans="3:9" ht="12.75">
      <c r="C94">
        <f t="shared" si="0"/>
        <v>85</v>
      </c>
      <c r="D94" s="99">
        <v>38242</v>
      </c>
      <c r="E94" s="2"/>
      <c r="F94">
        <v>4</v>
      </c>
      <c r="G94" t="s">
        <v>106</v>
      </c>
      <c r="H94">
        <v>4</v>
      </c>
      <c r="I94" s="2">
        <v>6.99</v>
      </c>
    </row>
    <row r="95" spans="3:7" ht="12.75">
      <c r="C95">
        <f t="shared" si="0"/>
        <v>86</v>
      </c>
      <c r="D95" s="99">
        <v>38242</v>
      </c>
      <c r="E95" s="2">
        <v>6.83</v>
      </c>
      <c r="F95">
        <v>2</v>
      </c>
      <c r="G95" t="s">
        <v>105</v>
      </c>
    </row>
    <row r="96" spans="3:7" ht="12.75">
      <c r="C96">
        <f t="shared" si="0"/>
        <v>87</v>
      </c>
      <c r="D96" s="99">
        <v>38242</v>
      </c>
      <c r="E96" s="2">
        <v>6.6</v>
      </c>
      <c r="F96">
        <v>1</v>
      </c>
      <c r="G96" t="s">
        <v>97</v>
      </c>
    </row>
    <row r="97" spans="3:7" ht="12.75">
      <c r="C97">
        <f t="shared" si="0"/>
        <v>88</v>
      </c>
      <c r="D97" s="99">
        <v>38242</v>
      </c>
      <c r="E97" s="2">
        <v>6.74</v>
      </c>
      <c r="F97">
        <v>1</v>
      </c>
      <c r="G97" t="s">
        <v>96</v>
      </c>
    </row>
    <row r="98" spans="3:9" ht="12.75">
      <c r="C98">
        <f t="shared" si="0"/>
        <v>89</v>
      </c>
      <c r="D98" s="99">
        <v>38246</v>
      </c>
      <c r="E98" s="2"/>
      <c r="F98">
        <v>4</v>
      </c>
      <c r="G98" t="s">
        <v>106</v>
      </c>
      <c r="H98">
        <v>4</v>
      </c>
      <c r="I98" s="2">
        <v>6.6</v>
      </c>
    </row>
    <row r="99" spans="3:9" ht="12.75">
      <c r="C99">
        <f t="shared" si="0"/>
        <v>90</v>
      </c>
      <c r="D99" s="99">
        <v>38246</v>
      </c>
      <c r="E99" s="2"/>
      <c r="F99">
        <v>2</v>
      </c>
      <c r="G99" t="s">
        <v>110</v>
      </c>
      <c r="H99">
        <v>2</v>
      </c>
      <c r="I99" s="2">
        <v>7.21</v>
      </c>
    </row>
    <row r="100" spans="3:7" ht="12.75">
      <c r="C100">
        <f t="shared" si="0"/>
        <v>91</v>
      </c>
      <c r="D100" s="99">
        <v>38247</v>
      </c>
      <c r="E100" s="2">
        <v>6.88</v>
      </c>
      <c r="F100">
        <v>2</v>
      </c>
      <c r="G100" t="s">
        <v>96</v>
      </c>
    </row>
    <row r="101" spans="3:7" ht="12.75">
      <c r="C101">
        <f t="shared" si="0"/>
        <v>92</v>
      </c>
      <c r="D101" s="99">
        <v>38247</v>
      </c>
      <c r="E101" s="2">
        <v>6.8</v>
      </c>
      <c r="F101">
        <v>1</v>
      </c>
      <c r="G101" t="s">
        <v>110</v>
      </c>
    </row>
    <row r="102" spans="3:7" ht="12.75">
      <c r="C102">
        <f t="shared" si="0"/>
        <v>93</v>
      </c>
      <c r="D102" s="99">
        <v>38247</v>
      </c>
      <c r="E102" s="2">
        <v>6.85</v>
      </c>
      <c r="F102">
        <v>2</v>
      </c>
      <c r="G102" t="s">
        <v>105</v>
      </c>
    </row>
    <row r="103" spans="3:7" ht="12.75">
      <c r="C103">
        <f t="shared" si="0"/>
        <v>94</v>
      </c>
      <c r="D103" s="99">
        <v>38247</v>
      </c>
      <c r="E103" s="2">
        <v>6.93</v>
      </c>
      <c r="F103">
        <v>1</v>
      </c>
      <c r="G103" t="s">
        <v>97</v>
      </c>
    </row>
    <row r="104" spans="3:7" ht="12.75">
      <c r="C104">
        <f t="shared" si="0"/>
        <v>95</v>
      </c>
      <c r="D104" s="99">
        <v>38247</v>
      </c>
      <c r="E104" s="2">
        <v>6.87</v>
      </c>
      <c r="F104">
        <v>3</v>
      </c>
      <c r="G104" t="s">
        <v>107</v>
      </c>
    </row>
    <row r="105" spans="3:7" ht="12.75">
      <c r="C105">
        <f t="shared" si="0"/>
        <v>96</v>
      </c>
      <c r="D105" s="99">
        <v>38248</v>
      </c>
      <c r="E105" s="2">
        <v>6.92</v>
      </c>
      <c r="F105">
        <v>2</v>
      </c>
      <c r="G105" t="s">
        <v>106</v>
      </c>
    </row>
    <row r="106" spans="3:7" ht="12.75">
      <c r="C106">
        <f t="shared" si="0"/>
        <v>97</v>
      </c>
      <c r="D106" s="99">
        <v>38248</v>
      </c>
      <c r="E106" s="2">
        <v>6.88</v>
      </c>
      <c r="F106">
        <v>2</v>
      </c>
      <c r="G106" t="s">
        <v>138</v>
      </c>
    </row>
    <row r="107" spans="3:7" ht="12.75">
      <c r="C107">
        <f t="shared" si="0"/>
        <v>98</v>
      </c>
      <c r="D107" s="99">
        <v>38248</v>
      </c>
      <c r="E107" s="2">
        <v>7</v>
      </c>
      <c r="F107">
        <v>2</v>
      </c>
      <c r="G107" t="s">
        <v>107</v>
      </c>
    </row>
    <row r="108" spans="3:7" ht="12.75">
      <c r="C108">
        <f t="shared" si="0"/>
        <v>99</v>
      </c>
      <c r="D108" s="99">
        <v>38248</v>
      </c>
      <c r="E108" s="2">
        <v>6.8</v>
      </c>
      <c r="F108">
        <v>2</v>
      </c>
      <c r="G108" t="s">
        <v>96</v>
      </c>
    </row>
    <row r="109" spans="3:7" ht="12.75">
      <c r="C109">
        <f t="shared" si="0"/>
        <v>100</v>
      </c>
      <c r="D109" s="99">
        <v>38252</v>
      </c>
      <c r="E109" s="2">
        <v>6.9</v>
      </c>
      <c r="F109">
        <v>1</v>
      </c>
      <c r="G109" t="s">
        <v>110</v>
      </c>
    </row>
    <row r="110" spans="3:7" ht="12.75">
      <c r="C110">
        <f t="shared" si="0"/>
        <v>101</v>
      </c>
      <c r="D110" s="99">
        <v>38252</v>
      </c>
      <c r="E110" s="2">
        <v>6.8</v>
      </c>
      <c r="F110">
        <v>4</v>
      </c>
      <c r="G110" t="s">
        <v>106</v>
      </c>
    </row>
    <row r="111" spans="3:7" ht="12.75">
      <c r="C111">
        <f aca="true" t="shared" si="1" ref="C111:C184">C110+1</f>
        <v>102</v>
      </c>
      <c r="D111" s="99">
        <v>38252</v>
      </c>
      <c r="E111" s="2">
        <v>6.84</v>
      </c>
      <c r="F111">
        <v>1</v>
      </c>
      <c r="G111" t="s">
        <v>96</v>
      </c>
    </row>
    <row r="112" spans="3:7" ht="12.75">
      <c r="C112">
        <f t="shared" si="1"/>
        <v>103</v>
      </c>
      <c r="D112" s="99">
        <v>38254</v>
      </c>
      <c r="E112" s="2">
        <v>6.8</v>
      </c>
      <c r="F112">
        <v>1</v>
      </c>
      <c r="G112" t="s">
        <v>138</v>
      </c>
    </row>
    <row r="113" spans="3:7" ht="12.75">
      <c r="C113">
        <f t="shared" si="1"/>
        <v>104</v>
      </c>
      <c r="D113" s="99">
        <v>38255</v>
      </c>
      <c r="E113" s="2">
        <v>6.92</v>
      </c>
      <c r="F113">
        <v>2</v>
      </c>
      <c r="G113" t="s">
        <v>109</v>
      </c>
    </row>
    <row r="114" spans="3:7" ht="12.75">
      <c r="C114">
        <f t="shared" si="1"/>
        <v>105</v>
      </c>
      <c r="D114" s="99">
        <v>38255</v>
      </c>
      <c r="E114" s="2">
        <v>6.98</v>
      </c>
      <c r="F114">
        <v>2</v>
      </c>
      <c r="G114" t="s">
        <v>110</v>
      </c>
    </row>
    <row r="115" spans="3:7" ht="12.75">
      <c r="C115">
        <f t="shared" si="1"/>
        <v>106</v>
      </c>
      <c r="D115" s="99">
        <v>38256</v>
      </c>
      <c r="E115" s="2">
        <v>6.75</v>
      </c>
      <c r="F115">
        <v>1</v>
      </c>
      <c r="G115" t="s">
        <v>96</v>
      </c>
    </row>
    <row r="116" spans="3:7" ht="12.75">
      <c r="C116">
        <f t="shared" si="1"/>
        <v>107</v>
      </c>
      <c r="D116" s="99">
        <v>38256</v>
      </c>
      <c r="E116" s="2">
        <v>6.85</v>
      </c>
      <c r="F116">
        <v>3</v>
      </c>
      <c r="G116" t="s">
        <v>105</v>
      </c>
    </row>
    <row r="117" spans="3:7" ht="12.75">
      <c r="C117">
        <f t="shared" si="1"/>
        <v>108</v>
      </c>
      <c r="D117" s="99">
        <v>38256</v>
      </c>
      <c r="E117" s="2">
        <v>6.79</v>
      </c>
      <c r="F117">
        <v>1</v>
      </c>
      <c r="G117" t="s">
        <v>97</v>
      </c>
    </row>
    <row r="118" spans="3:9" ht="12.75">
      <c r="C118">
        <f t="shared" si="1"/>
        <v>109</v>
      </c>
      <c r="D118" s="99">
        <v>38256</v>
      </c>
      <c r="E118" s="2"/>
      <c r="F118">
        <v>3</v>
      </c>
      <c r="G118" t="s">
        <v>106</v>
      </c>
      <c r="H118">
        <v>3</v>
      </c>
      <c r="I118" s="2">
        <v>6.47</v>
      </c>
    </row>
    <row r="119" spans="3:7" ht="12.75">
      <c r="C119">
        <f t="shared" si="1"/>
        <v>110</v>
      </c>
      <c r="D119" s="98">
        <v>38258</v>
      </c>
      <c r="E119" s="2">
        <v>6.74</v>
      </c>
      <c r="F119">
        <v>2</v>
      </c>
      <c r="G119" t="s">
        <v>96</v>
      </c>
    </row>
    <row r="120" spans="3:9" ht="12.75">
      <c r="C120">
        <f t="shared" si="1"/>
        <v>111</v>
      </c>
      <c r="D120" s="98">
        <v>38261</v>
      </c>
      <c r="F120">
        <v>2</v>
      </c>
      <c r="G120" t="s">
        <v>109</v>
      </c>
      <c r="H120">
        <v>2</v>
      </c>
      <c r="I120" s="2">
        <v>7.04</v>
      </c>
    </row>
    <row r="121" spans="3:7" ht="12.75">
      <c r="C121">
        <f t="shared" si="1"/>
        <v>112</v>
      </c>
      <c r="D121" s="98">
        <v>38262</v>
      </c>
      <c r="E121" s="2">
        <v>6.79</v>
      </c>
      <c r="F121">
        <v>1</v>
      </c>
      <c r="G121" t="s">
        <v>97</v>
      </c>
    </row>
    <row r="122" spans="3:7" ht="12.75">
      <c r="C122">
        <f t="shared" si="1"/>
        <v>113</v>
      </c>
      <c r="D122" s="98">
        <v>38262</v>
      </c>
      <c r="E122" s="2">
        <v>6.73</v>
      </c>
      <c r="F122">
        <v>2</v>
      </c>
      <c r="G122" t="s">
        <v>105</v>
      </c>
    </row>
    <row r="123" spans="3:7" ht="12.75">
      <c r="C123">
        <f t="shared" si="1"/>
        <v>114</v>
      </c>
      <c r="D123" s="98">
        <v>38262</v>
      </c>
      <c r="E123" s="2">
        <v>6.65</v>
      </c>
      <c r="F123">
        <v>4</v>
      </c>
      <c r="G123" t="s">
        <v>106</v>
      </c>
    </row>
    <row r="124" spans="3:7" ht="12.75">
      <c r="C124">
        <f t="shared" si="1"/>
        <v>115</v>
      </c>
      <c r="D124" s="98">
        <v>38262</v>
      </c>
      <c r="E124" s="2">
        <v>6.7</v>
      </c>
      <c r="F124">
        <v>2</v>
      </c>
      <c r="G124" t="s">
        <v>96</v>
      </c>
    </row>
    <row r="125" spans="3:9" ht="12.75">
      <c r="C125">
        <f t="shared" si="1"/>
        <v>116</v>
      </c>
      <c r="D125" s="98">
        <v>38263</v>
      </c>
      <c r="E125" s="2"/>
      <c r="F125">
        <v>1</v>
      </c>
      <c r="G125" t="s">
        <v>192</v>
      </c>
      <c r="H125">
        <v>1</v>
      </c>
      <c r="I125" s="2">
        <v>6.46</v>
      </c>
    </row>
    <row r="126" spans="3:7" ht="12.75">
      <c r="C126">
        <f t="shared" si="1"/>
        <v>117</v>
      </c>
      <c r="D126" s="98">
        <v>38263</v>
      </c>
      <c r="E126" s="2">
        <v>6.73</v>
      </c>
      <c r="F126">
        <v>3</v>
      </c>
      <c r="G126" t="s">
        <v>105</v>
      </c>
    </row>
    <row r="127" spans="3:7" ht="12.75">
      <c r="C127">
        <f t="shared" si="1"/>
        <v>118</v>
      </c>
      <c r="D127" s="98">
        <v>38267</v>
      </c>
      <c r="E127" s="2">
        <v>6.6</v>
      </c>
      <c r="F127">
        <v>3</v>
      </c>
      <c r="G127" t="s">
        <v>105</v>
      </c>
    </row>
    <row r="128" spans="3:7" ht="12.75">
      <c r="C128">
        <f t="shared" si="1"/>
        <v>119</v>
      </c>
      <c r="D128" s="98">
        <v>38268</v>
      </c>
      <c r="E128" s="2">
        <v>6.64</v>
      </c>
      <c r="F128">
        <v>4</v>
      </c>
      <c r="G128" t="s">
        <v>96</v>
      </c>
    </row>
    <row r="129" spans="3:7" ht="12.75">
      <c r="C129">
        <f t="shared" si="1"/>
        <v>120</v>
      </c>
      <c r="D129" s="98">
        <v>38268</v>
      </c>
      <c r="E129" s="2">
        <v>6.7</v>
      </c>
      <c r="F129">
        <v>2</v>
      </c>
      <c r="G129" t="s">
        <v>97</v>
      </c>
    </row>
    <row r="130" spans="3:10" ht="12.75">
      <c r="C130">
        <f t="shared" si="1"/>
        <v>121</v>
      </c>
      <c r="D130" s="98">
        <v>38270</v>
      </c>
      <c r="E130" s="2">
        <v>6.87</v>
      </c>
      <c r="F130">
        <v>2</v>
      </c>
      <c r="G130" t="s">
        <v>109</v>
      </c>
      <c r="H130">
        <v>2</v>
      </c>
      <c r="I130" s="2">
        <v>6.87</v>
      </c>
      <c r="J130" t="s">
        <v>195</v>
      </c>
    </row>
    <row r="131" spans="3:7" ht="12.75">
      <c r="C131">
        <f t="shared" si="1"/>
        <v>122</v>
      </c>
      <c r="D131" s="98">
        <v>38270</v>
      </c>
      <c r="E131" s="2">
        <v>6.9</v>
      </c>
      <c r="F131">
        <v>1</v>
      </c>
      <c r="G131" t="s">
        <v>110</v>
      </c>
    </row>
    <row r="132" spans="3:7" ht="12.75">
      <c r="C132">
        <f t="shared" si="1"/>
        <v>123</v>
      </c>
      <c r="D132" s="98">
        <v>38270</v>
      </c>
      <c r="E132" s="2">
        <v>6.53</v>
      </c>
      <c r="F132">
        <v>2</v>
      </c>
      <c r="G132" t="s">
        <v>105</v>
      </c>
    </row>
    <row r="133" spans="3:7" ht="12.75">
      <c r="C133">
        <f t="shared" si="1"/>
        <v>124</v>
      </c>
      <c r="D133" s="98">
        <v>38270</v>
      </c>
      <c r="E133" s="2">
        <v>6.47</v>
      </c>
      <c r="F133">
        <v>4</v>
      </c>
      <c r="G133" t="s">
        <v>96</v>
      </c>
    </row>
    <row r="134" spans="3:7" ht="12.75">
      <c r="C134">
        <f t="shared" si="1"/>
        <v>125</v>
      </c>
      <c r="D134" s="98">
        <v>38270</v>
      </c>
      <c r="E134" s="2">
        <v>6.6</v>
      </c>
      <c r="F134">
        <v>4</v>
      </c>
      <c r="G134" t="s">
        <v>106</v>
      </c>
    </row>
    <row r="135" spans="3:9" ht="12.75">
      <c r="C135">
        <f t="shared" si="1"/>
        <v>126</v>
      </c>
      <c r="D135" s="98">
        <v>38270</v>
      </c>
      <c r="E135" s="2"/>
      <c r="F135">
        <v>1</v>
      </c>
      <c r="G135" t="s">
        <v>199</v>
      </c>
      <c r="H135">
        <v>1</v>
      </c>
      <c r="I135" s="2">
        <v>7.81</v>
      </c>
    </row>
    <row r="136" spans="3:7" ht="12.75">
      <c r="C136">
        <f t="shared" si="1"/>
        <v>127</v>
      </c>
      <c r="D136" s="98">
        <v>38270</v>
      </c>
      <c r="E136" s="2">
        <v>6.43</v>
      </c>
      <c r="F136">
        <v>1</v>
      </c>
      <c r="G136" t="s">
        <v>97</v>
      </c>
    </row>
    <row r="137" spans="3:7" ht="12.75">
      <c r="C137">
        <f t="shared" si="1"/>
        <v>128</v>
      </c>
      <c r="D137" s="98">
        <v>38271</v>
      </c>
      <c r="E137" s="2">
        <v>6.42</v>
      </c>
      <c r="F137">
        <v>3</v>
      </c>
      <c r="G137" t="s">
        <v>97</v>
      </c>
    </row>
    <row r="138" spans="3:7" ht="12.75">
      <c r="C138">
        <f t="shared" si="1"/>
        <v>129</v>
      </c>
      <c r="D138" s="98">
        <v>38271</v>
      </c>
      <c r="E138" s="2">
        <v>6.47</v>
      </c>
      <c r="F138">
        <v>3</v>
      </c>
      <c r="G138" t="s">
        <v>96</v>
      </c>
    </row>
    <row r="139" spans="3:7" ht="12.75">
      <c r="C139">
        <f t="shared" si="1"/>
        <v>130</v>
      </c>
      <c r="D139" s="98">
        <v>38271</v>
      </c>
      <c r="E139" s="2">
        <v>6.8</v>
      </c>
      <c r="F139">
        <v>1</v>
      </c>
      <c r="G139" t="s">
        <v>110</v>
      </c>
    </row>
    <row r="140" spans="3:7" ht="12.75">
      <c r="C140">
        <f t="shared" si="1"/>
        <v>131</v>
      </c>
      <c r="D140" s="98">
        <v>38271</v>
      </c>
      <c r="E140" s="2">
        <v>6.52</v>
      </c>
      <c r="F140">
        <v>1</v>
      </c>
      <c r="G140" t="s">
        <v>192</v>
      </c>
    </row>
    <row r="141" spans="3:7" ht="12.75">
      <c r="C141">
        <f t="shared" si="1"/>
        <v>132</v>
      </c>
      <c r="D141" s="98">
        <v>38273</v>
      </c>
      <c r="E141" s="2">
        <v>6.39</v>
      </c>
      <c r="F141">
        <v>2</v>
      </c>
      <c r="G141" t="s">
        <v>96</v>
      </c>
    </row>
    <row r="142" spans="3:7" ht="12.75">
      <c r="C142">
        <f t="shared" si="1"/>
        <v>133</v>
      </c>
      <c r="D142" s="98">
        <v>38274</v>
      </c>
      <c r="E142" s="2">
        <v>6.58</v>
      </c>
      <c r="F142">
        <v>4</v>
      </c>
      <c r="G142" t="s">
        <v>106</v>
      </c>
    </row>
    <row r="143" spans="3:7" ht="12.75">
      <c r="C143">
        <f t="shared" si="1"/>
        <v>134</v>
      </c>
      <c r="D143" s="98">
        <v>38275</v>
      </c>
      <c r="E143" s="2">
        <v>6.5</v>
      </c>
      <c r="F143">
        <v>2</v>
      </c>
      <c r="G143" t="s">
        <v>96</v>
      </c>
    </row>
    <row r="144" spans="3:7" ht="12.75">
      <c r="C144">
        <f t="shared" si="1"/>
        <v>135</v>
      </c>
      <c r="D144" s="98">
        <v>38275</v>
      </c>
      <c r="E144" s="2">
        <v>6.53</v>
      </c>
      <c r="F144">
        <v>1</v>
      </c>
      <c r="G144" t="s">
        <v>97</v>
      </c>
    </row>
    <row r="145" spans="3:7" ht="12.75">
      <c r="C145">
        <f t="shared" si="1"/>
        <v>136</v>
      </c>
      <c r="D145" s="98">
        <v>38275</v>
      </c>
      <c r="E145" s="2">
        <v>6.48</v>
      </c>
      <c r="F145">
        <v>2</v>
      </c>
      <c r="G145" t="s">
        <v>105</v>
      </c>
    </row>
    <row r="146" spans="3:7" ht="12.75">
      <c r="C146">
        <f t="shared" si="1"/>
        <v>137</v>
      </c>
      <c r="D146" s="98">
        <v>38276</v>
      </c>
      <c r="E146" s="2">
        <v>6.58</v>
      </c>
      <c r="F146">
        <v>4</v>
      </c>
      <c r="G146" t="s">
        <v>106</v>
      </c>
    </row>
    <row r="147" spans="3:9" ht="12.75">
      <c r="C147">
        <f t="shared" si="1"/>
        <v>138</v>
      </c>
      <c r="D147" s="98">
        <v>38277</v>
      </c>
      <c r="F147">
        <v>1</v>
      </c>
      <c r="G147" t="s">
        <v>110</v>
      </c>
      <c r="H147">
        <v>1</v>
      </c>
      <c r="I147" s="2">
        <v>6.76</v>
      </c>
    </row>
    <row r="148" spans="3:9" ht="12.75">
      <c r="C148">
        <f t="shared" si="1"/>
        <v>139</v>
      </c>
      <c r="D148" s="98">
        <v>38280</v>
      </c>
      <c r="F148">
        <v>1</v>
      </c>
      <c r="G148" t="s">
        <v>110</v>
      </c>
      <c r="H148">
        <v>1</v>
      </c>
      <c r="I148" s="2">
        <v>6.84</v>
      </c>
    </row>
    <row r="149" spans="3:7" ht="12.75">
      <c r="C149">
        <f t="shared" si="1"/>
        <v>140</v>
      </c>
      <c r="D149" s="98">
        <v>38280</v>
      </c>
      <c r="E149" s="2">
        <v>6.46</v>
      </c>
      <c r="F149">
        <v>2</v>
      </c>
      <c r="G149" t="s">
        <v>96</v>
      </c>
    </row>
    <row r="150" spans="3:7" ht="12.75">
      <c r="C150">
        <f t="shared" si="1"/>
        <v>141</v>
      </c>
      <c r="D150" s="98">
        <v>38282</v>
      </c>
      <c r="E150" s="2">
        <v>6.56</v>
      </c>
      <c r="F150">
        <v>2</v>
      </c>
      <c r="G150" t="s">
        <v>105</v>
      </c>
    </row>
    <row r="151" spans="3:7" ht="12.75">
      <c r="C151">
        <f t="shared" si="1"/>
        <v>142</v>
      </c>
      <c r="D151" s="98">
        <v>38282</v>
      </c>
      <c r="E151" s="2">
        <v>6.44</v>
      </c>
      <c r="F151">
        <v>1</v>
      </c>
      <c r="G151" t="s">
        <v>96</v>
      </c>
    </row>
    <row r="152" spans="3:9" ht="12.75">
      <c r="C152">
        <f t="shared" si="1"/>
        <v>143</v>
      </c>
      <c r="D152" s="98">
        <v>38282</v>
      </c>
      <c r="E152" s="2">
        <v>6.53</v>
      </c>
      <c r="F152">
        <v>3</v>
      </c>
      <c r="G152" t="s">
        <v>126</v>
      </c>
      <c r="H152">
        <v>1</v>
      </c>
      <c r="I152" s="2">
        <v>6.69</v>
      </c>
    </row>
    <row r="153" spans="3:7" ht="12.75">
      <c r="C153">
        <f t="shared" si="1"/>
        <v>144</v>
      </c>
      <c r="D153" s="98">
        <v>38282</v>
      </c>
      <c r="E153" s="2">
        <v>6.59</v>
      </c>
      <c r="F153">
        <v>2</v>
      </c>
      <c r="G153" t="s">
        <v>97</v>
      </c>
    </row>
    <row r="154" spans="3:9" ht="12.75">
      <c r="C154">
        <f t="shared" si="1"/>
        <v>145</v>
      </c>
      <c r="D154" s="98">
        <v>38283</v>
      </c>
      <c r="E154" s="2"/>
      <c r="F154">
        <v>2</v>
      </c>
      <c r="G154" t="s">
        <v>109</v>
      </c>
      <c r="H154">
        <v>2</v>
      </c>
      <c r="I154" s="2">
        <v>6.94</v>
      </c>
    </row>
    <row r="155" spans="3:7" ht="12.75">
      <c r="C155">
        <f t="shared" si="1"/>
        <v>146</v>
      </c>
      <c r="D155" s="98">
        <v>38283</v>
      </c>
      <c r="E155" s="2">
        <v>6.6</v>
      </c>
      <c r="F155">
        <v>4</v>
      </c>
      <c r="G155" t="s">
        <v>106</v>
      </c>
    </row>
    <row r="156" spans="3:7" ht="12.75">
      <c r="C156">
        <f t="shared" si="1"/>
        <v>147</v>
      </c>
      <c r="D156" s="98">
        <v>38286</v>
      </c>
      <c r="E156" s="2">
        <v>6.42</v>
      </c>
      <c r="F156">
        <v>2</v>
      </c>
      <c r="G156" t="s">
        <v>96</v>
      </c>
    </row>
    <row r="157" spans="3:7" ht="12.75">
      <c r="C157">
        <f t="shared" si="1"/>
        <v>148</v>
      </c>
      <c r="D157" s="98">
        <v>38286</v>
      </c>
      <c r="E157" s="2">
        <v>6.39</v>
      </c>
      <c r="F157">
        <v>1</v>
      </c>
      <c r="G157" t="s">
        <v>97</v>
      </c>
    </row>
    <row r="158" spans="3:7" ht="12.75">
      <c r="C158">
        <f t="shared" si="1"/>
        <v>149</v>
      </c>
      <c r="D158" s="98">
        <v>38288</v>
      </c>
      <c r="E158" s="2">
        <v>6.45</v>
      </c>
      <c r="F158">
        <v>2</v>
      </c>
      <c r="G158" t="s">
        <v>105</v>
      </c>
    </row>
    <row r="159" spans="3:7" ht="12.75">
      <c r="C159">
        <f t="shared" si="1"/>
        <v>150</v>
      </c>
      <c r="D159" s="98">
        <v>38288</v>
      </c>
      <c r="E159" s="2">
        <v>6.4</v>
      </c>
      <c r="F159">
        <v>2</v>
      </c>
      <c r="G159" t="s">
        <v>96</v>
      </c>
    </row>
    <row r="160" spans="3:7" ht="12.75">
      <c r="C160">
        <f t="shared" si="1"/>
        <v>151</v>
      </c>
      <c r="D160" s="98">
        <v>38289</v>
      </c>
      <c r="E160" s="2">
        <v>6.6</v>
      </c>
      <c r="F160">
        <v>4</v>
      </c>
      <c r="G160" t="s">
        <v>106</v>
      </c>
    </row>
    <row r="161" spans="3:9" ht="12.75">
      <c r="C161">
        <f t="shared" si="1"/>
        <v>152</v>
      </c>
      <c r="D161" s="98">
        <v>38289</v>
      </c>
      <c r="E161" s="2">
        <v>6.79</v>
      </c>
      <c r="F161">
        <v>2</v>
      </c>
      <c r="G161" t="s">
        <v>107</v>
      </c>
      <c r="H161">
        <v>2</v>
      </c>
      <c r="I161" s="2">
        <v>6.79</v>
      </c>
    </row>
    <row r="162" spans="3:9" ht="12.75">
      <c r="C162">
        <f t="shared" si="1"/>
        <v>153</v>
      </c>
      <c r="D162" s="98">
        <v>38289</v>
      </c>
      <c r="E162" s="2"/>
      <c r="F162">
        <v>2</v>
      </c>
      <c r="G162" t="s">
        <v>109</v>
      </c>
      <c r="H162">
        <v>2</v>
      </c>
      <c r="I162" s="2">
        <v>6.83</v>
      </c>
    </row>
    <row r="163" spans="3:7" ht="12.75">
      <c r="C163">
        <f t="shared" si="1"/>
        <v>154</v>
      </c>
      <c r="D163" s="98">
        <v>38292</v>
      </c>
      <c r="E163" s="2">
        <v>6.41</v>
      </c>
      <c r="F163">
        <v>2</v>
      </c>
      <c r="G163" t="s">
        <v>96</v>
      </c>
    </row>
    <row r="164" spans="3:7" ht="12.75">
      <c r="C164">
        <f t="shared" si="1"/>
        <v>155</v>
      </c>
      <c r="D164" s="98">
        <v>38292</v>
      </c>
      <c r="E164" s="2">
        <v>6.4</v>
      </c>
      <c r="F164">
        <v>1</v>
      </c>
      <c r="G164" t="s">
        <v>97</v>
      </c>
    </row>
    <row r="165" spans="3:7" ht="12.75">
      <c r="C165">
        <f t="shared" si="1"/>
        <v>156</v>
      </c>
      <c r="D165" s="98">
        <v>38293</v>
      </c>
      <c r="E165" s="2">
        <v>6.51</v>
      </c>
      <c r="F165">
        <v>3</v>
      </c>
      <c r="G165" t="s">
        <v>105</v>
      </c>
    </row>
    <row r="166" spans="3:7" ht="12.75">
      <c r="C166">
        <f t="shared" si="1"/>
        <v>157</v>
      </c>
      <c r="D166" s="98">
        <v>38293</v>
      </c>
      <c r="E166" s="2">
        <v>6.6</v>
      </c>
      <c r="F166">
        <v>4</v>
      </c>
      <c r="G166" t="s">
        <v>106</v>
      </c>
    </row>
    <row r="167" spans="3:7" ht="12.75">
      <c r="C167">
        <f t="shared" si="1"/>
        <v>158</v>
      </c>
      <c r="D167" s="98">
        <v>38297</v>
      </c>
      <c r="E167" s="2">
        <v>6.6</v>
      </c>
      <c r="F167">
        <v>4</v>
      </c>
      <c r="G167" t="s">
        <v>106</v>
      </c>
    </row>
    <row r="168" spans="3:9" ht="12.75">
      <c r="C168">
        <f t="shared" si="1"/>
        <v>159</v>
      </c>
      <c r="D168" s="98">
        <v>38298</v>
      </c>
      <c r="E168" s="2">
        <v>6.84</v>
      </c>
      <c r="F168">
        <v>1</v>
      </c>
      <c r="G168" t="s">
        <v>110</v>
      </c>
      <c r="H168">
        <v>1</v>
      </c>
      <c r="I168" s="2">
        <v>6.84</v>
      </c>
    </row>
    <row r="169" spans="3:7" ht="12.75">
      <c r="C169">
        <f t="shared" si="1"/>
        <v>160</v>
      </c>
      <c r="D169" s="98">
        <v>38298</v>
      </c>
      <c r="E169" s="2">
        <v>6.53</v>
      </c>
      <c r="F169">
        <v>1</v>
      </c>
      <c r="G169" t="s">
        <v>192</v>
      </c>
    </row>
    <row r="170" spans="3:7" ht="12.75">
      <c r="C170">
        <f t="shared" si="1"/>
        <v>161</v>
      </c>
      <c r="D170" s="98">
        <v>38300</v>
      </c>
      <c r="E170" s="2">
        <v>6.51</v>
      </c>
      <c r="F170">
        <v>2</v>
      </c>
      <c r="G170" t="s">
        <v>96</v>
      </c>
    </row>
    <row r="171" spans="3:7" ht="12.75">
      <c r="C171">
        <f t="shared" si="1"/>
        <v>162</v>
      </c>
      <c r="D171" s="98">
        <v>38300</v>
      </c>
      <c r="E171" s="2">
        <v>6.48</v>
      </c>
      <c r="F171">
        <v>2</v>
      </c>
      <c r="G171" t="s">
        <v>97</v>
      </c>
    </row>
    <row r="172" spans="3:7" ht="12.75">
      <c r="C172">
        <f t="shared" si="1"/>
        <v>163</v>
      </c>
      <c r="D172" s="98">
        <v>38304</v>
      </c>
      <c r="E172" s="2">
        <v>6.55</v>
      </c>
      <c r="F172">
        <v>2</v>
      </c>
      <c r="G172" t="s">
        <v>96</v>
      </c>
    </row>
    <row r="173" spans="3:7" ht="12.75">
      <c r="C173">
        <f t="shared" si="1"/>
        <v>164</v>
      </c>
      <c r="D173" s="98">
        <v>38304</v>
      </c>
      <c r="E173" s="2">
        <v>6.6</v>
      </c>
      <c r="F173">
        <v>4</v>
      </c>
      <c r="G173" t="s">
        <v>106</v>
      </c>
    </row>
    <row r="174" spans="3:7" ht="12.75">
      <c r="C174">
        <f t="shared" si="1"/>
        <v>165</v>
      </c>
      <c r="D174" s="98">
        <v>38304</v>
      </c>
      <c r="E174" s="2">
        <v>6.75</v>
      </c>
      <c r="F174">
        <v>2</v>
      </c>
      <c r="G174" t="s">
        <v>109</v>
      </c>
    </row>
    <row r="175" spans="3:7" ht="12.75">
      <c r="C175">
        <f t="shared" si="1"/>
        <v>166</v>
      </c>
      <c r="D175" s="98">
        <v>38304</v>
      </c>
      <c r="E175" s="2">
        <v>6.55</v>
      </c>
      <c r="F175">
        <v>2</v>
      </c>
      <c r="G175" t="s">
        <v>97</v>
      </c>
    </row>
    <row r="176" spans="3:7" ht="12.75">
      <c r="C176">
        <f t="shared" si="1"/>
        <v>167</v>
      </c>
      <c r="D176" s="98">
        <v>38305</v>
      </c>
      <c r="E176" s="2">
        <v>6.45</v>
      </c>
      <c r="F176">
        <v>1</v>
      </c>
      <c r="G176" t="s">
        <v>192</v>
      </c>
    </row>
    <row r="177" spans="3:9" ht="12.75">
      <c r="C177">
        <f t="shared" si="1"/>
        <v>168</v>
      </c>
      <c r="D177" s="98">
        <v>38306</v>
      </c>
      <c r="E177" s="2">
        <v>6.8</v>
      </c>
      <c r="F177">
        <v>1</v>
      </c>
      <c r="G177" t="s">
        <v>110</v>
      </c>
      <c r="H177">
        <v>1</v>
      </c>
      <c r="I177" s="2">
        <v>6.8</v>
      </c>
    </row>
    <row r="178" spans="3:7" ht="12.75">
      <c r="C178">
        <f t="shared" si="1"/>
        <v>169</v>
      </c>
      <c r="D178" s="98">
        <v>38307</v>
      </c>
      <c r="E178" s="2">
        <v>6.6</v>
      </c>
      <c r="F178">
        <v>3</v>
      </c>
      <c r="G178" t="s">
        <v>105</v>
      </c>
    </row>
    <row r="179" spans="3:7" ht="12.75">
      <c r="C179">
        <f t="shared" si="1"/>
        <v>170</v>
      </c>
      <c r="D179" s="98">
        <v>38308</v>
      </c>
      <c r="E179" s="2">
        <v>6.57</v>
      </c>
      <c r="F179">
        <v>1</v>
      </c>
      <c r="G179" t="s">
        <v>96</v>
      </c>
    </row>
    <row r="180" spans="3:7" ht="12.75">
      <c r="C180">
        <f t="shared" si="1"/>
        <v>171</v>
      </c>
      <c r="D180" s="98">
        <v>38308</v>
      </c>
      <c r="E180" s="2">
        <v>6.87</v>
      </c>
      <c r="F180">
        <v>2</v>
      </c>
      <c r="G180" t="s">
        <v>109</v>
      </c>
    </row>
    <row r="181" spans="3:7" ht="12.75">
      <c r="C181">
        <f t="shared" si="1"/>
        <v>172</v>
      </c>
      <c r="D181" s="98">
        <v>38310</v>
      </c>
      <c r="E181" s="2">
        <v>6.72</v>
      </c>
      <c r="F181">
        <v>4</v>
      </c>
      <c r="G181" t="s">
        <v>106</v>
      </c>
    </row>
    <row r="182" spans="3:7" ht="12.75">
      <c r="C182">
        <f t="shared" si="1"/>
        <v>173</v>
      </c>
      <c r="D182" s="98">
        <v>38312</v>
      </c>
      <c r="E182" s="2">
        <v>6.64</v>
      </c>
      <c r="F182">
        <v>1</v>
      </c>
      <c r="G182" t="s">
        <v>96</v>
      </c>
    </row>
    <row r="183" spans="3:7" ht="12.75">
      <c r="C183">
        <f t="shared" si="1"/>
        <v>174</v>
      </c>
      <c r="D183" s="98">
        <v>38312</v>
      </c>
      <c r="E183" s="2">
        <v>6.7</v>
      </c>
      <c r="F183">
        <v>3</v>
      </c>
      <c r="G183" t="s">
        <v>97</v>
      </c>
    </row>
    <row r="184" spans="3:7" ht="12.75">
      <c r="C184">
        <f t="shared" si="1"/>
        <v>175</v>
      </c>
      <c r="D184" s="98">
        <v>38318</v>
      </c>
      <c r="E184" s="2">
        <v>6.58</v>
      </c>
      <c r="F184">
        <v>2</v>
      </c>
      <c r="G184" t="s">
        <v>96</v>
      </c>
    </row>
    <row r="185" spans="3:7" ht="12.75">
      <c r="C185">
        <f aca="true" t="shared" si="2" ref="C185:C210">C184+1</f>
        <v>176</v>
      </c>
      <c r="D185" s="98">
        <v>38318</v>
      </c>
      <c r="E185" s="2">
        <v>6.74</v>
      </c>
      <c r="F185">
        <v>3</v>
      </c>
      <c r="G185" t="s">
        <v>105</v>
      </c>
    </row>
    <row r="186" spans="3:7" ht="12.75">
      <c r="C186">
        <f t="shared" si="2"/>
        <v>177</v>
      </c>
      <c r="D186" s="98">
        <v>38319</v>
      </c>
      <c r="E186" s="2">
        <v>6.8</v>
      </c>
      <c r="F186">
        <v>4</v>
      </c>
      <c r="G186" t="s">
        <v>106</v>
      </c>
    </row>
    <row r="187" spans="3:7" ht="12.75">
      <c r="C187">
        <f t="shared" si="2"/>
        <v>178</v>
      </c>
      <c r="D187" s="98">
        <v>38327</v>
      </c>
      <c r="E187" s="2">
        <v>6.84</v>
      </c>
      <c r="F187">
        <v>1</v>
      </c>
      <c r="G187" t="s">
        <v>110</v>
      </c>
    </row>
    <row r="188" spans="3:7" ht="12.75">
      <c r="C188">
        <f t="shared" si="2"/>
        <v>179</v>
      </c>
      <c r="D188" s="98">
        <v>38327</v>
      </c>
      <c r="E188" s="2">
        <v>6.6</v>
      </c>
      <c r="F188">
        <v>4</v>
      </c>
      <c r="G188" t="s">
        <v>106</v>
      </c>
    </row>
    <row r="189" spans="3:7" ht="12.75">
      <c r="C189">
        <f t="shared" si="2"/>
        <v>180</v>
      </c>
      <c r="D189" s="98">
        <v>38331</v>
      </c>
      <c r="E189" s="2">
        <v>6.72</v>
      </c>
      <c r="F189">
        <v>4</v>
      </c>
      <c r="G189" t="s">
        <v>106</v>
      </c>
    </row>
    <row r="190" spans="3:7" ht="12.75">
      <c r="C190">
        <f t="shared" si="2"/>
        <v>181</v>
      </c>
      <c r="D190" s="98">
        <v>38332</v>
      </c>
      <c r="E190" s="2">
        <v>6.94</v>
      </c>
      <c r="F190">
        <v>2</v>
      </c>
      <c r="G190" t="s">
        <v>109</v>
      </c>
    </row>
    <row r="191" spans="3:7" ht="12.75">
      <c r="C191">
        <f t="shared" si="2"/>
        <v>182</v>
      </c>
      <c r="D191" s="98">
        <v>38332</v>
      </c>
      <c r="E191" s="2">
        <v>6.61</v>
      </c>
      <c r="F191">
        <v>2</v>
      </c>
      <c r="G191" t="s">
        <v>110</v>
      </c>
    </row>
    <row r="192" spans="3:7" ht="12.75">
      <c r="C192">
        <f t="shared" si="2"/>
        <v>183</v>
      </c>
      <c r="D192" s="98">
        <v>38334</v>
      </c>
      <c r="E192" s="2">
        <v>6.74</v>
      </c>
      <c r="F192">
        <v>3</v>
      </c>
      <c r="G192" t="s">
        <v>106</v>
      </c>
    </row>
    <row r="193" spans="3:7" ht="12.75">
      <c r="C193">
        <f t="shared" si="2"/>
        <v>184</v>
      </c>
      <c r="D193" s="98">
        <v>38338</v>
      </c>
      <c r="E193" s="2">
        <v>6.81</v>
      </c>
      <c r="F193">
        <v>1</v>
      </c>
      <c r="G193" t="s">
        <v>110</v>
      </c>
    </row>
    <row r="194" spans="3:7" ht="12.75">
      <c r="C194">
        <f t="shared" si="2"/>
        <v>185</v>
      </c>
      <c r="D194" s="98">
        <v>38339</v>
      </c>
      <c r="E194" s="2">
        <v>6.4</v>
      </c>
      <c r="F194">
        <v>1</v>
      </c>
      <c r="G194" t="s">
        <v>192</v>
      </c>
    </row>
    <row r="195" spans="3:7" ht="12.75">
      <c r="C195">
        <f t="shared" si="2"/>
        <v>186</v>
      </c>
      <c r="D195" s="98">
        <v>38339</v>
      </c>
      <c r="E195" s="2">
        <v>6.48</v>
      </c>
      <c r="F195">
        <v>1</v>
      </c>
      <c r="G195" t="s">
        <v>96</v>
      </c>
    </row>
    <row r="196" spans="3:7" ht="12.75">
      <c r="C196">
        <f t="shared" si="2"/>
        <v>187</v>
      </c>
      <c r="D196" s="98">
        <v>38340</v>
      </c>
      <c r="E196" s="2">
        <v>6.6</v>
      </c>
      <c r="F196">
        <v>4</v>
      </c>
      <c r="G196" t="s">
        <v>106</v>
      </c>
    </row>
    <row r="197" spans="3:7" ht="12.75">
      <c r="C197">
        <f t="shared" si="2"/>
        <v>188</v>
      </c>
      <c r="D197" s="98">
        <v>38345</v>
      </c>
      <c r="E197" s="2">
        <v>6.5</v>
      </c>
      <c r="F197">
        <v>1</v>
      </c>
      <c r="G197" t="s">
        <v>96</v>
      </c>
    </row>
    <row r="198" spans="3:7" ht="12.75">
      <c r="C198">
        <f t="shared" si="2"/>
        <v>189</v>
      </c>
      <c r="D198" s="98">
        <v>38345</v>
      </c>
      <c r="E198" s="2">
        <v>6.51</v>
      </c>
      <c r="F198">
        <v>1</v>
      </c>
      <c r="G198" t="s">
        <v>97</v>
      </c>
    </row>
    <row r="199" spans="3:7" ht="12.75">
      <c r="C199">
        <f t="shared" si="2"/>
        <v>190</v>
      </c>
      <c r="D199" s="98">
        <v>38350</v>
      </c>
      <c r="E199" s="2">
        <v>6.5</v>
      </c>
      <c r="F199">
        <v>2</v>
      </c>
      <c r="G199" t="s">
        <v>97</v>
      </c>
    </row>
    <row r="200" spans="3:7" ht="12.75">
      <c r="C200">
        <f t="shared" si="2"/>
        <v>191</v>
      </c>
      <c r="D200" s="98">
        <v>38350</v>
      </c>
      <c r="E200" s="2">
        <v>6.72</v>
      </c>
      <c r="F200">
        <v>4</v>
      </c>
      <c r="G200" t="s">
        <v>106</v>
      </c>
    </row>
    <row r="201" spans="3:7" ht="12.75">
      <c r="C201">
        <f t="shared" si="2"/>
        <v>192</v>
      </c>
      <c r="D201" s="98">
        <v>38350</v>
      </c>
      <c r="E201" s="2">
        <v>6.5</v>
      </c>
      <c r="F201">
        <v>2</v>
      </c>
      <c r="G201" t="s">
        <v>96</v>
      </c>
    </row>
    <row r="202" spans="3:7" ht="12.75">
      <c r="C202">
        <f t="shared" si="2"/>
        <v>193</v>
      </c>
      <c r="D202" s="98">
        <v>38351</v>
      </c>
      <c r="E202" s="2">
        <v>6.46</v>
      </c>
      <c r="F202">
        <v>2</v>
      </c>
      <c r="G202" t="s">
        <v>97</v>
      </c>
    </row>
    <row r="203" spans="3:7" ht="12.75">
      <c r="C203">
        <f t="shared" si="2"/>
        <v>194</v>
      </c>
      <c r="D203" s="98">
        <v>38351</v>
      </c>
      <c r="E203" s="2">
        <v>6.46</v>
      </c>
      <c r="F203">
        <v>1</v>
      </c>
      <c r="G203" t="s">
        <v>96</v>
      </c>
    </row>
    <row r="204" spans="3:7" ht="12.75">
      <c r="C204">
        <f t="shared" si="2"/>
        <v>195</v>
      </c>
      <c r="D204" s="98">
        <v>38353</v>
      </c>
      <c r="E204" s="2">
        <v>6.88</v>
      </c>
      <c r="F204">
        <v>1</v>
      </c>
      <c r="G204" t="s">
        <v>110</v>
      </c>
    </row>
    <row r="205" spans="3:7" ht="12.75">
      <c r="C205">
        <f t="shared" si="2"/>
        <v>196</v>
      </c>
      <c r="D205" s="98">
        <v>38353</v>
      </c>
      <c r="E205" s="2">
        <v>6.91</v>
      </c>
      <c r="F205">
        <v>4</v>
      </c>
      <c r="G205" t="s">
        <v>106</v>
      </c>
    </row>
    <row r="206" spans="3:7" ht="12.75">
      <c r="C206">
        <f t="shared" si="2"/>
        <v>197</v>
      </c>
      <c r="D206" s="98">
        <v>38354</v>
      </c>
      <c r="E206" s="2">
        <v>6.5</v>
      </c>
      <c r="F206">
        <v>1</v>
      </c>
      <c r="G206" t="s">
        <v>97</v>
      </c>
    </row>
    <row r="207" spans="3:7" ht="12.75">
      <c r="C207">
        <f t="shared" si="2"/>
        <v>198</v>
      </c>
      <c r="D207" s="98">
        <v>38354</v>
      </c>
      <c r="E207" s="2">
        <v>6.53</v>
      </c>
      <c r="F207">
        <v>1</v>
      </c>
      <c r="G207" t="s">
        <v>96</v>
      </c>
    </row>
    <row r="208" spans="3:7" ht="12.75">
      <c r="C208">
        <f t="shared" si="2"/>
        <v>199</v>
      </c>
      <c r="D208" s="98">
        <v>38356</v>
      </c>
      <c r="E208" s="2">
        <v>6.65</v>
      </c>
      <c r="F208">
        <v>4</v>
      </c>
      <c r="G208" t="s">
        <v>106</v>
      </c>
    </row>
    <row r="209" spans="3:7" ht="12.75">
      <c r="C209">
        <f t="shared" si="2"/>
        <v>200</v>
      </c>
      <c r="D209" s="98">
        <v>38360</v>
      </c>
      <c r="E209" s="2">
        <v>6.65</v>
      </c>
      <c r="F209">
        <v>4</v>
      </c>
      <c r="G209" t="s">
        <v>106</v>
      </c>
    </row>
    <row r="210" spans="3:7" ht="12.75">
      <c r="C210">
        <f t="shared" si="2"/>
        <v>201</v>
      </c>
      <c r="D210" s="98">
        <v>38360</v>
      </c>
      <c r="E210" s="2">
        <v>6.85</v>
      </c>
      <c r="F210">
        <v>1</v>
      </c>
      <c r="G210" t="s">
        <v>110</v>
      </c>
    </row>
    <row r="211" spans="4:5" ht="12.75">
      <c r="D211" s="98"/>
      <c r="E211" s="2"/>
    </row>
    <row r="212" spans="4:5" ht="12.75">
      <c r="D212" s="98"/>
      <c r="E212" s="2"/>
    </row>
    <row r="213" spans="6:8" ht="12.75">
      <c r="F213">
        <f>SUM(F10:F210)</f>
        <v>413</v>
      </c>
      <c r="H213">
        <f>SUM(H10:H207)</f>
        <v>39</v>
      </c>
    </row>
    <row r="222" ht="12.75">
      <c r="D222" s="98"/>
    </row>
    <row r="223" spans="3:7" ht="12.75">
      <c r="C223">
        <v>1</v>
      </c>
      <c r="D223" s="98">
        <v>38164</v>
      </c>
      <c r="E223" s="2">
        <v>6.41</v>
      </c>
      <c r="F223">
        <v>2</v>
      </c>
      <c r="G223" t="s">
        <v>96</v>
      </c>
    </row>
    <row r="224" spans="3:7" ht="12.75">
      <c r="C224">
        <f>C223+1</f>
        <v>2</v>
      </c>
      <c r="D224" s="98">
        <v>38172</v>
      </c>
      <c r="E224" s="2">
        <v>6.2</v>
      </c>
      <c r="F224">
        <v>1</v>
      </c>
      <c r="G224" t="s">
        <v>96</v>
      </c>
    </row>
    <row r="225" spans="3:7" ht="12.75">
      <c r="C225">
        <f aca="true" t="shared" si="3" ref="C225:C277">C224+1</f>
        <v>3</v>
      </c>
      <c r="D225" s="98">
        <v>38175</v>
      </c>
      <c r="E225" s="2">
        <v>6.29</v>
      </c>
      <c r="F225">
        <v>3</v>
      </c>
      <c r="G225" t="s">
        <v>96</v>
      </c>
    </row>
    <row r="226" spans="3:7" ht="12.75">
      <c r="C226">
        <f t="shared" si="3"/>
        <v>4</v>
      </c>
      <c r="D226" s="98">
        <v>38181</v>
      </c>
      <c r="E226" s="2">
        <v>6.11</v>
      </c>
      <c r="F226">
        <v>2</v>
      </c>
      <c r="G226" t="s">
        <v>96</v>
      </c>
    </row>
    <row r="227" spans="3:7" ht="12.75">
      <c r="C227">
        <f t="shared" si="3"/>
        <v>5</v>
      </c>
      <c r="D227" s="98">
        <v>38185</v>
      </c>
      <c r="E227" s="2">
        <v>5.97</v>
      </c>
      <c r="F227">
        <v>2</v>
      </c>
      <c r="G227" t="s">
        <v>96</v>
      </c>
    </row>
    <row r="228" spans="3:7" ht="12.75">
      <c r="C228">
        <f t="shared" si="3"/>
        <v>6</v>
      </c>
      <c r="D228" s="98">
        <v>38190</v>
      </c>
      <c r="E228" s="2">
        <v>6.25</v>
      </c>
      <c r="F228">
        <v>1</v>
      </c>
      <c r="G228" t="s">
        <v>96</v>
      </c>
    </row>
    <row r="229" spans="3:7" ht="12.75">
      <c r="C229">
        <f t="shared" si="3"/>
        <v>7</v>
      </c>
      <c r="D229" s="98">
        <v>38193</v>
      </c>
      <c r="E229" s="2">
        <v>6.41</v>
      </c>
      <c r="F229">
        <v>2</v>
      </c>
      <c r="G229" t="s">
        <v>96</v>
      </c>
    </row>
    <row r="230" spans="3:7" ht="12.75">
      <c r="C230">
        <f t="shared" si="3"/>
        <v>8</v>
      </c>
      <c r="D230" s="98">
        <v>38194</v>
      </c>
      <c r="E230" s="2">
        <v>6.44</v>
      </c>
      <c r="F230">
        <v>2</v>
      </c>
      <c r="G230" t="s">
        <v>96</v>
      </c>
    </row>
    <row r="231" spans="3:7" ht="12.75">
      <c r="C231">
        <f t="shared" si="3"/>
        <v>9</v>
      </c>
      <c r="D231" s="98">
        <v>38195</v>
      </c>
      <c r="E231" s="2">
        <v>6.42</v>
      </c>
      <c r="F231">
        <v>1</v>
      </c>
      <c r="G231" t="s">
        <v>96</v>
      </c>
    </row>
    <row r="232" spans="3:7" ht="12.75">
      <c r="C232">
        <f t="shared" si="3"/>
        <v>10</v>
      </c>
      <c r="D232" s="98">
        <v>38196</v>
      </c>
      <c r="E232" s="2">
        <v>6.41</v>
      </c>
      <c r="F232">
        <v>2</v>
      </c>
      <c r="G232" t="s">
        <v>96</v>
      </c>
    </row>
    <row r="233" spans="3:7" ht="12.75">
      <c r="C233">
        <f t="shared" si="3"/>
        <v>11</v>
      </c>
      <c r="D233" s="98">
        <v>38198</v>
      </c>
      <c r="E233" s="2">
        <v>6.45</v>
      </c>
      <c r="F233">
        <v>1</v>
      </c>
      <c r="G233" t="s">
        <v>96</v>
      </c>
    </row>
    <row r="234" spans="3:7" ht="12.75">
      <c r="C234">
        <f t="shared" si="3"/>
        <v>12</v>
      </c>
      <c r="D234" s="98">
        <v>38201</v>
      </c>
      <c r="E234" s="2">
        <v>6.43</v>
      </c>
      <c r="F234">
        <v>2</v>
      </c>
      <c r="G234" t="s">
        <v>96</v>
      </c>
    </row>
    <row r="235" spans="3:7" ht="12.75">
      <c r="C235">
        <f t="shared" si="3"/>
        <v>13</v>
      </c>
      <c r="D235" s="98">
        <v>38204</v>
      </c>
      <c r="E235" s="2">
        <v>6.4</v>
      </c>
      <c r="F235">
        <v>2</v>
      </c>
      <c r="G235" t="s">
        <v>96</v>
      </c>
    </row>
    <row r="236" spans="3:7" ht="12.75">
      <c r="C236">
        <f t="shared" si="3"/>
        <v>14</v>
      </c>
      <c r="D236" s="98">
        <v>38207</v>
      </c>
      <c r="E236" s="2">
        <v>6.47</v>
      </c>
      <c r="F236">
        <v>2</v>
      </c>
      <c r="G236" t="s">
        <v>96</v>
      </c>
    </row>
    <row r="237" spans="3:7" ht="12.75">
      <c r="C237">
        <f t="shared" si="3"/>
        <v>15</v>
      </c>
      <c r="D237" s="98">
        <v>38210</v>
      </c>
      <c r="E237" s="2">
        <v>6.49</v>
      </c>
      <c r="F237">
        <v>1</v>
      </c>
      <c r="G237" t="s">
        <v>96</v>
      </c>
    </row>
    <row r="238" spans="3:7" ht="12.75">
      <c r="C238">
        <f t="shared" si="3"/>
        <v>16</v>
      </c>
      <c r="D238" s="98">
        <v>38211</v>
      </c>
      <c r="E238" s="2">
        <v>6.46</v>
      </c>
      <c r="F238">
        <v>2</v>
      </c>
      <c r="G238" t="s">
        <v>96</v>
      </c>
    </row>
    <row r="239" spans="3:7" ht="12.75">
      <c r="C239">
        <f t="shared" si="3"/>
        <v>17</v>
      </c>
      <c r="D239" s="98">
        <v>38212</v>
      </c>
      <c r="E239" s="2">
        <v>6.5</v>
      </c>
      <c r="F239">
        <v>2</v>
      </c>
      <c r="G239" t="s">
        <v>96</v>
      </c>
    </row>
    <row r="240" spans="3:7" ht="12.75">
      <c r="C240">
        <f t="shared" si="3"/>
        <v>18</v>
      </c>
      <c r="D240" s="98">
        <v>38213</v>
      </c>
      <c r="E240" s="2">
        <v>6.49</v>
      </c>
      <c r="F240">
        <v>2</v>
      </c>
      <c r="G240" t="s">
        <v>96</v>
      </c>
    </row>
    <row r="241" spans="3:7" ht="12.75">
      <c r="C241">
        <f t="shared" si="3"/>
        <v>19</v>
      </c>
      <c r="D241" s="98">
        <v>38214</v>
      </c>
      <c r="E241" s="2">
        <v>6.55</v>
      </c>
      <c r="F241">
        <v>2</v>
      </c>
      <c r="G241" t="s">
        <v>96</v>
      </c>
    </row>
    <row r="242" spans="3:7" ht="12.75">
      <c r="C242">
        <f t="shared" si="3"/>
        <v>20</v>
      </c>
      <c r="D242" s="98">
        <v>38216</v>
      </c>
      <c r="E242" s="2">
        <v>6.73</v>
      </c>
      <c r="F242">
        <v>3</v>
      </c>
      <c r="G242" t="s">
        <v>96</v>
      </c>
    </row>
    <row r="243" spans="3:7" ht="12.75">
      <c r="C243">
        <f t="shared" si="3"/>
        <v>21</v>
      </c>
      <c r="D243" s="98">
        <v>38217</v>
      </c>
      <c r="E243" s="2">
        <v>6.78</v>
      </c>
      <c r="F243">
        <v>2</v>
      </c>
      <c r="G243" t="s">
        <v>96</v>
      </c>
    </row>
    <row r="244" spans="3:7" ht="12.75">
      <c r="C244">
        <f t="shared" si="3"/>
        <v>22</v>
      </c>
      <c r="D244" s="98">
        <v>38219</v>
      </c>
      <c r="E244" s="2">
        <v>6.89</v>
      </c>
      <c r="F244">
        <v>1</v>
      </c>
      <c r="G244" t="s">
        <v>96</v>
      </c>
    </row>
    <row r="245" spans="3:7" ht="12.75">
      <c r="C245">
        <f t="shared" si="3"/>
        <v>23</v>
      </c>
      <c r="D245" s="98">
        <v>38221</v>
      </c>
      <c r="E245" s="2">
        <v>6.78</v>
      </c>
      <c r="F245">
        <v>4</v>
      </c>
      <c r="G245" t="s">
        <v>96</v>
      </c>
    </row>
    <row r="246" spans="3:7" ht="12.75">
      <c r="C246">
        <f t="shared" si="3"/>
        <v>24</v>
      </c>
      <c r="D246" s="98">
        <v>38231</v>
      </c>
      <c r="E246" s="2">
        <v>6.69</v>
      </c>
      <c r="F246">
        <v>5</v>
      </c>
      <c r="G246" t="s">
        <v>96</v>
      </c>
    </row>
    <row r="247" spans="3:7" ht="12.75">
      <c r="C247">
        <f t="shared" si="3"/>
        <v>25</v>
      </c>
      <c r="D247" s="98">
        <v>38234</v>
      </c>
      <c r="E247" s="2">
        <v>6.69</v>
      </c>
      <c r="F247">
        <v>3</v>
      </c>
      <c r="G247" t="s">
        <v>96</v>
      </c>
    </row>
    <row r="248" spans="3:7" ht="12.75">
      <c r="C248">
        <f t="shared" si="3"/>
        <v>26</v>
      </c>
      <c r="D248" s="98">
        <v>38238</v>
      </c>
      <c r="E248" s="2">
        <v>6.8</v>
      </c>
      <c r="F248">
        <v>1</v>
      </c>
      <c r="G248" t="s">
        <v>96</v>
      </c>
    </row>
    <row r="249" spans="3:7" ht="12.75">
      <c r="C249">
        <f t="shared" si="3"/>
        <v>27</v>
      </c>
      <c r="D249" s="98">
        <v>38239</v>
      </c>
      <c r="E249" s="2">
        <v>6.76</v>
      </c>
      <c r="F249">
        <v>3</v>
      </c>
      <c r="G249" t="s">
        <v>96</v>
      </c>
    </row>
    <row r="250" spans="3:7" ht="12.75">
      <c r="C250">
        <f t="shared" si="3"/>
        <v>28</v>
      </c>
      <c r="D250" s="98">
        <v>38240</v>
      </c>
      <c r="E250" s="2">
        <v>6.79</v>
      </c>
      <c r="F250">
        <v>1</v>
      </c>
      <c r="G250" t="s">
        <v>96</v>
      </c>
    </row>
    <row r="251" spans="3:7" ht="12.75">
      <c r="C251">
        <f t="shared" si="3"/>
        <v>29</v>
      </c>
      <c r="D251" s="98">
        <v>38242</v>
      </c>
      <c r="E251" s="2">
        <v>6.74</v>
      </c>
      <c r="F251">
        <v>1</v>
      </c>
      <c r="G251" t="s">
        <v>96</v>
      </c>
    </row>
    <row r="252" spans="3:7" ht="12.75">
      <c r="C252">
        <f t="shared" si="3"/>
        <v>30</v>
      </c>
      <c r="D252" s="98">
        <v>38247</v>
      </c>
      <c r="E252" s="2">
        <v>6.88</v>
      </c>
      <c r="F252">
        <v>2</v>
      </c>
      <c r="G252" t="s">
        <v>96</v>
      </c>
    </row>
    <row r="253" spans="3:7" ht="12.75">
      <c r="C253">
        <f t="shared" si="3"/>
        <v>31</v>
      </c>
      <c r="D253" s="98">
        <v>38248</v>
      </c>
      <c r="E253" s="2">
        <v>6.8</v>
      </c>
      <c r="F253">
        <v>2</v>
      </c>
      <c r="G253" t="s">
        <v>96</v>
      </c>
    </row>
    <row r="254" spans="3:7" ht="12.75">
      <c r="C254">
        <f t="shared" si="3"/>
        <v>32</v>
      </c>
      <c r="D254" s="99">
        <v>38252</v>
      </c>
      <c r="E254" s="2">
        <v>6.84</v>
      </c>
      <c r="F254">
        <v>1</v>
      </c>
      <c r="G254" t="s">
        <v>96</v>
      </c>
    </row>
    <row r="255" spans="3:7" ht="12.75">
      <c r="C255">
        <f t="shared" si="3"/>
        <v>33</v>
      </c>
      <c r="D255" s="98">
        <v>38256</v>
      </c>
      <c r="E255" s="2">
        <v>6.75</v>
      </c>
      <c r="F255">
        <v>1</v>
      </c>
      <c r="G255" t="s">
        <v>96</v>
      </c>
    </row>
    <row r="256" spans="3:7" ht="12.75">
      <c r="C256">
        <f t="shared" si="3"/>
        <v>34</v>
      </c>
      <c r="D256" s="98">
        <v>38258</v>
      </c>
      <c r="E256" s="2">
        <v>6.74</v>
      </c>
      <c r="F256">
        <v>2</v>
      </c>
      <c r="G256" t="s">
        <v>96</v>
      </c>
    </row>
    <row r="257" spans="3:7" ht="12.75">
      <c r="C257">
        <f t="shared" si="3"/>
        <v>35</v>
      </c>
      <c r="D257" s="98">
        <v>38262</v>
      </c>
      <c r="E257" s="2">
        <v>6.7</v>
      </c>
      <c r="F257">
        <v>2</v>
      </c>
      <c r="G257" t="s">
        <v>96</v>
      </c>
    </row>
    <row r="258" spans="3:7" ht="12.75">
      <c r="C258">
        <f t="shared" si="3"/>
        <v>36</v>
      </c>
      <c r="D258" s="98">
        <v>38268</v>
      </c>
      <c r="E258" s="2">
        <v>6.64</v>
      </c>
      <c r="F258">
        <v>4</v>
      </c>
      <c r="G258" t="s">
        <v>96</v>
      </c>
    </row>
    <row r="259" spans="3:7" ht="12.75">
      <c r="C259">
        <f t="shared" si="3"/>
        <v>37</v>
      </c>
      <c r="D259" s="98">
        <v>38270</v>
      </c>
      <c r="E259" s="2">
        <v>6.47</v>
      </c>
      <c r="F259">
        <v>3</v>
      </c>
      <c r="G259" t="s">
        <v>96</v>
      </c>
    </row>
    <row r="260" spans="3:7" ht="12.75">
      <c r="C260">
        <f t="shared" si="3"/>
        <v>38</v>
      </c>
      <c r="D260" s="98">
        <v>38271</v>
      </c>
      <c r="E260" s="2">
        <v>6.47</v>
      </c>
      <c r="F260">
        <v>3</v>
      </c>
      <c r="G260" t="s">
        <v>96</v>
      </c>
    </row>
    <row r="261" spans="3:7" ht="12.75">
      <c r="C261">
        <f t="shared" si="3"/>
        <v>39</v>
      </c>
      <c r="D261" s="98">
        <v>38273</v>
      </c>
      <c r="E261" s="2">
        <v>6.39</v>
      </c>
      <c r="F261">
        <v>2</v>
      </c>
      <c r="G261" t="s">
        <v>96</v>
      </c>
    </row>
    <row r="262" spans="3:7" ht="12.75">
      <c r="C262">
        <f t="shared" si="3"/>
        <v>40</v>
      </c>
      <c r="D262" s="98">
        <v>38275</v>
      </c>
      <c r="E262" s="2">
        <v>6.5</v>
      </c>
      <c r="F262">
        <v>2</v>
      </c>
      <c r="G262" t="s">
        <v>96</v>
      </c>
    </row>
    <row r="263" spans="3:7" ht="12.75">
      <c r="C263">
        <f t="shared" si="3"/>
        <v>41</v>
      </c>
      <c r="D263" s="98">
        <v>38280</v>
      </c>
      <c r="E263" s="2">
        <v>6.46</v>
      </c>
      <c r="F263">
        <v>2</v>
      </c>
      <c r="G263" t="s">
        <v>96</v>
      </c>
    </row>
    <row r="264" spans="3:7" ht="12.75">
      <c r="C264">
        <f t="shared" si="3"/>
        <v>42</v>
      </c>
      <c r="D264" s="98">
        <v>38282</v>
      </c>
      <c r="E264" s="2">
        <v>6.44</v>
      </c>
      <c r="F264">
        <v>1</v>
      </c>
      <c r="G264" t="s">
        <v>96</v>
      </c>
    </row>
    <row r="265" spans="3:7" ht="12.75">
      <c r="C265">
        <f t="shared" si="3"/>
        <v>43</v>
      </c>
      <c r="D265" s="98">
        <v>38286</v>
      </c>
      <c r="E265" s="2">
        <v>6.42</v>
      </c>
      <c r="F265">
        <v>2</v>
      </c>
      <c r="G265" t="s">
        <v>96</v>
      </c>
    </row>
    <row r="266" spans="3:7" ht="12.75">
      <c r="C266">
        <f t="shared" si="3"/>
        <v>44</v>
      </c>
      <c r="D266" s="98">
        <v>38288</v>
      </c>
      <c r="E266" s="2">
        <v>6.4</v>
      </c>
      <c r="F266">
        <v>2</v>
      </c>
      <c r="G266" t="s">
        <v>96</v>
      </c>
    </row>
    <row r="267" spans="3:7" ht="12.75">
      <c r="C267">
        <f t="shared" si="3"/>
        <v>45</v>
      </c>
      <c r="D267" s="98">
        <v>38292</v>
      </c>
      <c r="E267" s="2">
        <v>6.41</v>
      </c>
      <c r="F267">
        <v>2</v>
      </c>
      <c r="G267" t="s">
        <v>96</v>
      </c>
    </row>
    <row r="268" spans="3:7" ht="12.75">
      <c r="C268">
        <f t="shared" si="3"/>
        <v>46</v>
      </c>
      <c r="D268" s="98">
        <v>38300</v>
      </c>
      <c r="E268" s="2">
        <v>6.51</v>
      </c>
      <c r="F268">
        <v>2</v>
      </c>
      <c r="G268" t="s">
        <v>96</v>
      </c>
    </row>
    <row r="269" spans="3:7" ht="12.75">
      <c r="C269">
        <f t="shared" si="3"/>
        <v>47</v>
      </c>
      <c r="D269" s="98">
        <v>38304</v>
      </c>
      <c r="E269" s="2">
        <v>6.55</v>
      </c>
      <c r="F269">
        <v>2</v>
      </c>
      <c r="G269" t="s">
        <v>96</v>
      </c>
    </row>
    <row r="270" spans="3:7" ht="12.75">
      <c r="C270">
        <f t="shared" si="3"/>
        <v>48</v>
      </c>
      <c r="D270" s="98">
        <v>38308</v>
      </c>
      <c r="E270" s="2">
        <v>6.57</v>
      </c>
      <c r="F270">
        <v>1</v>
      </c>
      <c r="G270" t="s">
        <v>96</v>
      </c>
    </row>
    <row r="271" spans="3:7" ht="12.75">
      <c r="C271">
        <f t="shared" si="3"/>
        <v>49</v>
      </c>
      <c r="D271" s="98">
        <v>38312</v>
      </c>
      <c r="E271" s="2">
        <v>6.64</v>
      </c>
      <c r="F271">
        <v>1</v>
      </c>
      <c r="G271" t="s">
        <v>96</v>
      </c>
    </row>
    <row r="272" spans="3:7" ht="12.75">
      <c r="C272">
        <f t="shared" si="3"/>
        <v>50</v>
      </c>
      <c r="D272" s="98">
        <v>38318</v>
      </c>
      <c r="E272" s="2">
        <v>6.58</v>
      </c>
      <c r="F272">
        <v>2</v>
      </c>
      <c r="G272" t="s">
        <v>96</v>
      </c>
    </row>
    <row r="273" spans="3:7" ht="12.75">
      <c r="C273">
        <f>C272+1</f>
        <v>51</v>
      </c>
      <c r="D273" s="98">
        <v>38339</v>
      </c>
      <c r="E273" s="2">
        <v>6.48</v>
      </c>
      <c r="F273">
        <v>1</v>
      </c>
      <c r="G273" t="s">
        <v>96</v>
      </c>
    </row>
    <row r="274" spans="3:7" ht="12.75">
      <c r="C274">
        <f t="shared" si="3"/>
        <v>52</v>
      </c>
      <c r="D274" s="98">
        <v>38345</v>
      </c>
      <c r="E274" s="2">
        <v>6.5</v>
      </c>
      <c r="F274">
        <v>1</v>
      </c>
      <c r="G274" t="s">
        <v>96</v>
      </c>
    </row>
    <row r="275" spans="3:7" ht="12.75">
      <c r="C275">
        <f t="shared" si="3"/>
        <v>53</v>
      </c>
      <c r="D275" s="98">
        <v>38350</v>
      </c>
      <c r="E275" s="2">
        <v>6.5</v>
      </c>
      <c r="F275">
        <v>2</v>
      </c>
      <c r="G275" t="s">
        <v>96</v>
      </c>
    </row>
    <row r="276" spans="3:7" ht="12.75">
      <c r="C276">
        <f t="shared" si="3"/>
        <v>54</v>
      </c>
      <c r="D276" s="98">
        <v>38351</v>
      </c>
      <c r="E276" s="2">
        <v>6.46</v>
      </c>
      <c r="F276">
        <v>1</v>
      </c>
      <c r="G276" t="s">
        <v>96</v>
      </c>
    </row>
    <row r="277" spans="3:7" ht="12.75">
      <c r="C277">
        <f t="shared" si="3"/>
        <v>55</v>
      </c>
      <c r="D277" s="98">
        <v>38354</v>
      </c>
      <c r="E277" s="2">
        <v>6.53</v>
      </c>
      <c r="F277">
        <v>1</v>
      </c>
      <c r="G277" t="s">
        <v>96</v>
      </c>
    </row>
    <row r="278" spans="4:5" ht="12.75">
      <c r="D278" s="98"/>
      <c r="E278" s="2"/>
    </row>
    <row r="279" ht="12.75">
      <c r="F279">
        <f>SUM(F223:F276)</f>
        <v>104</v>
      </c>
    </row>
    <row r="300" spans="7:11" ht="12.75">
      <c r="G300">
        <v>1</v>
      </c>
      <c r="H300">
        <v>2</v>
      </c>
      <c r="I300" s="100">
        <v>3</v>
      </c>
      <c r="J300">
        <v>4</v>
      </c>
      <c r="K300" s="101" t="s">
        <v>200</v>
      </c>
    </row>
    <row r="301" spans="4:7" ht="12.75">
      <c r="D301" s="98">
        <v>38163</v>
      </c>
      <c r="E301">
        <v>6.39</v>
      </c>
      <c r="F301" s="98">
        <v>38163</v>
      </c>
      <c r="G301">
        <v>6.39</v>
      </c>
    </row>
    <row r="302" spans="4:6" ht="12.75">
      <c r="D302" s="98">
        <v>38164</v>
      </c>
      <c r="E302" s="2">
        <v>6.41</v>
      </c>
      <c r="F302" s="98">
        <v>38164</v>
      </c>
    </row>
    <row r="303" spans="4:8" ht="12.75">
      <c r="D303" s="98">
        <v>38164</v>
      </c>
      <c r="E303" s="2">
        <v>6.56</v>
      </c>
      <c r="F303" s="98">
        <v>38164</v>
      </c>
      <c r="H303" s="2">
        <f>SUM(E302:E303)/2</f>
        <v>6.484999999999999</v>
      </c>
    </row>
    <row r="304" spans="4:7" ht="12.75">
      <c r="D304" s="98">
        <v>38172</v>
      </c>
      <c r="E304" s="2">
        <v>6.2</v>
      </c>
      <c r="F304" s="98">
        <v>38172</v>
      </c>
      <c r="G304">
        <v>6.2</v>
      </c>
    </row>
    <row r="305" spans="4:6" ht="12.75">
      <c r="D305" s="98">
        <v>38175</v>
      </c>
      <c r="E305" s="2">
        <v>6.29</v>
      </c>
      <c r="F305" s="98">
        <v>38175</v>
      </c>
    </row>
    <row r="306" spans="4:8" ht="12.75">
      <c r="D306" s="98">
        <v>38175</v>
      </c>
      <c r="E306" s="2">
        <v>6.38</v>
      </c>
      <c r="F306" s="98">
        <v>38175</v>
      </c>
      <c r="H306" s="2">
        <f>SUM(E305:E306)/2</f>
        <v>6.335</v>
      </c>
    </row>
    <row r="307" spans="4:7" ht="12.75">
      <c r="D307" s="98">
        <v>38176</v>
      </c>
      <c r="E307" s="2">
        <v>6.2</v>
      </c>
      <c r="F307" s="98">
        <v>38176</v>
      </c>
      <c r="G307">
        <v>6.2</v>
      </c>
    </row>
    <row r="308" spans="4:7" ht="12.75">
      <c r="D308" s="98">
        <v>38177</v>
      </c>
      <c r="E308" s="2">
        <v>6.19</v>
      </c>
      <c r="F308" s="98">
        <v>38177</v>
      </c>
      <c r="G308">
        <v>6.19</v>
      </c>
    </row>
    <row r="309" spans="4:6" ht="12.75">
      <c r="D309" s="98">
        <v>38181</v>
      </c>
      <c r="E309" s="2">
        <v>6.11</v>
      </c>
      <c r="F309" s="98">
        <v>38181</v>
      </c>
    </row>
    <row r="310" spans="4:8" ht="12.75">
      <c r="D310" s="98">
        <v>38181</v>
      </c>
      <c r="E310" s="2">
        <v>6.2</v>
      </c>
      <c r="F310" s="98">
        <v>38181</v>
      </c>
      <c r="H310" s="2">
        <f>SUM(E309:E310)/2</f>
        <v>6.155</v>
      </c>
    </row>
    <row r="311" spans="4:7" ht="12.75">
      <c r="D311" s="98">
        <v>38183</v>
      </c>
      <c r="E311">
        <v>6.25</v>
      </c>
      <c r="F311" s="98">
        <v>38183</v>
      </c>
      <c r="G311">
        <v>6.19</v>
      </c>
    </row>
    <row r="312" spans="4:6" ht="12.75">
      <c r="D312" s="98">
        <v>38185</v>
      </c>
      <c r="E312" s="2">
        <v>5.97</v>
      </c>
      <c r="F312" s="98">
        <v>38185</v>
      </c>
    </row>
    <row r="313" spans="4:6" ht="12.75">
      <c r="D313" s="98">
        <v>38185</v>
      </c>
      <c r="E313" s="2">
        <v>6.12</v>
      </c>
      <c r="F313" s="98">
        <v>38185</v>
      </c>
    </row>
    <row r="314" spans="4:9" ht="12.75">
      <c r="D314" s="99">
        <v>38185</v>
      </c>
      <c r="E314" s="2">
        <v>6.06</v>
      </c>
      <c r="F314" s="99">
        <v>38185</v>
      </c>
      <c r="H314" s="2"/>
      <c r="I314" s="2">
        <f>SUM(E312:E314)/3</f>
        <v>6.05</v>
      </c>
    </row>
    <row r="315" spans="4:7" ht="12.75">
      <c r="D315" s="99">
        <v>38187</v>
      </c>
      <c r="E315" s="2">
        <v>6.13</v>
      </c>
      <c r="F315" s="99">
        <v>38187</v>
      </c>
      <c r="G315">
        <v>6.13</v>
      </c>
    </row>
    <row r="316" spans="4:6" ht="12.75">
      <c r="D316" s="98">
        <v>38190</v>
      </c>
      <c r="E316" s="2">
        <v>6.2</v>
      </c>
      <c r="F316" s="98">
        <v>38190</v>
      </c>
    </row>
    <row r="317" spans="4:6" ht="12.75">
      <c r="D317" s="98">
        <v>38190</v>
      </c>
      <c r="E317" s="2">
        <v>6.21</v>
      </c>
      <c r="F317" s="98">
        <v>38190</v>
      </c>
    </row>
    <row r="318" spans="4:9" ht="12.75">
      <c r="D318" s="98">
        <v>38190</v>
      </c>
      <c r="E318" s="2">
        <v>6.25</v>
      </c>
      <c r="F318" s="98">
        <v>38190</v>
      </c>
      <c r="I318" s="2">
        <f>SUM(E316:E318)/3</f>
        <v>6.22</v>
      </c>
    </row>
    <row r="319" spans="4:7" ht="12.75">
      <c r="D319" s="98">
        <v>38192</v>
      </c>
      <c r="E319" s="2">
        <v>6.21</v>
      </c>
      <c r="F319" s="98">
        <v>38192</v>
      </c>
      <c r="G319">
        <v>6.21</v>
      </c>
    </row>
    <row r="320" spans="4:7" ht="12.75">
      <c r="D320" s="98">
        <v>38193</v>
      </c>
      <c r="E320" s="2">
        <v>6.41</v>
      </c>
      <c r="F320" s="98">
        <v>38193</v>
      </c>
      <c r="G320">
        <v>6.41</v>
      </c>
    </row>
    <row r="321" spans="4:6" ht="12.75">
      <c r="D321" s="98">
        <v>38194</v>
      </c>
      <c r="E321" s="2">
        <v>6.26</v>
      </c>
      <c r="F321" s="98">
        <v>38194</v>
      </c>
    </row>
    <row r="322" spans="4:8" ht="12.75">
      <c r="D322" s="98">
        <v>38194</v>
      </c>
      <c r="E322" s="2">
        <v>6.44</v>
      </c>
      <c r="F322" s="98">
        <v>38194</v>
      </c>
      <c r="H322" s="2">
        <f>SUM(E321:E322)/2</f>
        <v>6.35</v>
      </c>
    </row>
    <row r="323" spans="4:6" ht="12.75">
      <c r="D323" s="98">
        <v>38195</v>
      </c>
      <c r="E323" s="2">
        <v>6.42</v>
      </c>
      <c r="F323" s="98">
        <v>38195</v>
      </c>
    </row>
    <row r="324" spans="4:8" ht="12.75">
      <c r="D324" s="98">
        <v>38195</v>
      </c>
      <c r="E324" s="2">
        <v>6.5</v>
      </c>
      <c r="F324" s="98">
        <v>38195</v>
      </c>
      <c r="H324" s="2">
        <f>SUM(E323:E324)/2</f>
        <v>6.46</v>
      </c>
    </row>
    <row r="325" spans="4:6" ht="12.75">
      <c r="D325" s="98">
        <v>38196</v>
      </c>
      <c r="E325" s="2">
        <v>6.29</v>
      </c>
      <c r="F325" s="98">
        <v>38196</v>
      </c>
    </row>
    <row r="326" spans="4:8" ht="12.75">
      <c r="D326" s="98">
        <v>38196</v>
      </c>
      <c r="E326" s="2">
        <v>6.41</v>
      </c>
      <c r="F326" s="98">
        <v>38196</v>
      </c>
      <c r="H326" s="2">
        <f>SUM(E325:E326)/2</f>
        <v>6.35</v>
      </c>
    </row>
    <row r="327" spans="4:6" ht="12.75">
      <c r="D327" s="98">
        <v>38198</v>
      </c>
      <c r="E327" s="2">
        <v>6.45</v>
      </c>
      <c r="F327" s="98">
        <v>38198</v>
      </c>
    </row>
    <row r="328" spans="4:8" ht="12.75">
      <c r="D328" s="98">
        <v>38198</v>
      </c>
      <c r="E328" s="2">
        <v>6.45</v>
      </c>
      <c r="F328" s="98">
        <v>38198</v>
      </c>
      <c r="H328" s="2">
        <f>SUM(E327:E328)/2</f>
        <v>6.45</v>
      </c>
    </row>
    <row r="329" spans="4:6" ht="12.75">
      <c r="D329" s="98">
        <v>38199</v>
      </c>
      <c r="E329" s="2"/>
      <c r="F329" s="98">
        <v>38199</v>
      </c>
    </row>
    <row r="330" spans="4:7" ht="12.75">
      <c r="D330" s="98">
        <v>38201</v>
      </c>
      <c r="E330" s="2">
        <v>6.43</v>
      </c>
      <c r="F330" s="98">
        <v>38201</v>
      </c>
      <c r="G330">
        <v>6.43</v>
      </c>
    </row>
    <row r="331" spans="4:6" ht="12.75">
      <c r="D331" s="98">
        <v>38204</v>
      </c>
      <c r="E331" s="2">
        <v>6.4</v>
      </c>
      <c r="F331" s="98">
        <v>38204</v>
      </c>
    </row>
    <row r="332" spans="4:6" ht="12.75">
      <c r="D332" s="98">
        <v>38204</v>
      </c>
      <c r="E332" s="2">
        <v>6.42</v>
      </c>
      <c r="F332" s="98">
        <v>38204</v>
      </c>
    </row>
    <row r="333" spans="4:6" ht="12.75">
      <c r="D333" s="98">
        <v>38204</v>
      </c>
      <c r="E333" s="2">
        <v>6.52</v>
      </c>
      <c r="F333" s="98">
        <v>38204</v>
      </c>
    </row>
    <row r="334" spans="4:6" ht="12.75">
      <c r="D334" s="98">
        <v>38204</v>
      </c>
      <c r="E334" s="2">
        <v>6.45</v>
      </c>
      <c r="F334" s="98">
        <v>38204</v>
      </c>
    </row>
    <row r="335" spans="4:11" ht="12.75">
      <c r="D335" s="98">
        <v>38204</v>
      </c>
      <c r="E335" s="2">
        <v>6.43</v>
      </c>
      <c r="F335" s="98">
        <v>38204</v>
      </c>
      <c r="J335" s="2"/>
      <c r="K335" s="2">
        <f>SUM(E331:E335)/5</f>
        <v>6.444</v>
      </c>
    </row>
    <row r="336" spans="4:6" ht="12.75">
      <c r="D336" s="98">
        <v>38206</v>
      </c>
      <c r="E336" s="2"/>
      <c r="F336" s="98">
        <v>38206</v>
      </c>
    </row>
    <row r="337" spans="4:6" ht="12.75">
      <c r="D337" s="98">
        <v>38207</v>
      </c>
      <c r="E337" s="2">
        <v>6.5</v>
      </c>
      <c r="F337" s="98">
        <v>38207</v>
      </c>
    </row>
    <row r="338" spans="4:8" ht="12.75">
      <c r="D338" s="98">
        <v>38207</v>
      </c>
      <c r="E338" s="2">
        <v>6.47</v>
      </c>
      <c r="F338" s="98">
        <v>38207</v>
      </c>
      <c r="H338" s="2">
        <f>SUM(E337:E338)/2</f>
        <v>6.484999999999999</v>
      </c>
    </row>
    <row r="339" spans="4:6" ht="12.75">
      <c r="D339" s="98">
        <v>38210</v>
      </c>
      <c r="E339" s="2">
        <v>6.5</v>
      </c>
      <c r="F339" s="98">
        <v>38210</v>
      </c>
    </row>
    <row r="340" spans="4:6" ht="12.75">
      <c r="D340" s="98">
        <v>38210</v>
      </c>
      <c r="E340" s="2">
        <v>6.5</v>
      </c>
      <c r="F340" s="98">
        <v>38210</v>
      </c>
    </row>
    <row r="341" spans="4:6" ht="12.75">
      <c r="D341" s="98">
        <v>38210</v>
      </c>
      <c r="E341" s="2">
        <v>6.57</v>
      </c>
      <c r="F341" s="98">
        <v>38210</v>
      </c>
    </row>
    <row r="342" spans="4:6" ht="12.75">
      <c r="D342" s="98">
        <v>38210</v>
      </c>
      <c r="E342" s="2">
        <v>6.47</v>
      </c>
      <c r="F342" s="98">
        <v>38210</v>
      </c>
    </row>
    <row r="343" spans="4:11" ht="12.75">
      <c r="D343" s="98">
        <v>38210</v>
      </c>
      <c r="E343" s="2">
        <v>6.49</v>
      </c>
      <c r="F343" s="98">
        <v>38210</v>
      </c>
      <c r="J343" s="2"/>
      <c r="K343" s="2">
        <f>SUM(E339:E343)/5</f>
        <v>6.506</v>
      </c>
    </row>
    <row r="344" spans="4:6" ht="12.75">
      <c r="D344" s="98">
        <v>38211</v>
      </c>
      <c r="E344" s="2">
        <v>6.46</v>
      </c>
      <c r="F344" s="98">
        <v>38211</v>
      </c>
    </row>
    <row r="345" spans="4:6" ht="12.75">
      <c r="D345" s="98">
        <v>38211</v>
      </c>
      <c r="E345" s="2">
        <v>6.54</v>
      </c>
      <c r="F345" s="98">
        <v>38211</v>
      </c>
    </row>
    <row r="346" spans="4:9" ht="12.75">
      <c r="D346" s="98">
        <v>38211</v>
      </c>
      <c r="E346" s="2">
        <v>6.5</v>
      </c>
      <c r="F346" s="98">
        <v>38211</v>
      </c>
      <c r="I346" s="2">
        <f>SUM(E344:E346)/3</f>
        <v>6.5</v>
      </c>
    </row>
    <row r="347" spans="4:6" ht="12.75">
      <c r="D347" s="98">
        <v>38212</v>
      </c>
      <c r="E347" s="2">
        <v>6.5</v>
      </c>
      <c r="F347" s="98">
        <v>38212</v>
      </c>
    </row>
    <row r="348" spans="4:8" ht="12.75">
      <c r="D348" s="98">
        <v>38212</v>
      </c>
      <c r="E348" s="2">
        <v>6.53</v>
      </c>
      <c r="F348" s="98">
        <v>38212</v>
      </c>
      <c r="H348" s="2">
        <f>SUM(E347:E348)/2</f>
        <v>6.515000000000001</v>
      </c>
    </row>
    <row r="349" spans="4:6" ht="12.75">
      <c r="D349" s="99">
        <v>38213</v>
      </c>
      <c r="E349" s="2">
        <v>6.49</v>
      </c>
      <c r="F349" s="99">
        <v>38213</v>
      </c>
    </row>
    <row r="350" spans="4:6" ht="12.75">
      <c r="D350" s="99">
        <v>38213</v>
      </c>
      <c r="E350" s="2">
        <v>6.46</v>
      </c>
      <c r="F350" s="99">
        <v>38213</v>
      </c>
    </row>
    <row r="351" spans="4:9" ht="12.75">
      <c r="D351" s="99">
        <v>38213</v>
      </c>
      <c r="E351" s="2">
        <v>6.48</v>
      </c>
      <c r="F351" s="99">
        <v>38213</v>
      </c>
      <c r="I351" s="2">
        <f>SUM(E349:E351)/3</f>
        <v>6.476666666666667</v>
      </c>
    </row>
    <row r="352" spans="4:6" ht="12.75">
      <c r="D352" s="98">
        <v>38214</v>
      </c>
      <c r="E352" s="2">
        <v>6.55</v>
      </c>
      <c r="F352" s="98">
        <v>38214</v>
      </c>
    </row>
    <row r="353" spans="4:6" ht="12.75">
      <c r="D353" s="98">
        <v>38214</v>
      </c>
      <c r="E353" s="2"/>
      <c r="F353" s="98">
        <v>38214</v>
      </c>
    </row>
    <row r="354" spans="4:8" ht="12.75">
      <c r="D354" s="98">
        <v>38214</v>
      </c>
      <c r="E354" s="2">
        <v>6.7</v>
      </c>
      <c r="F354" s="98">
        <v>38214</v>
      </c>
      <c r="H354" s="2">
        <f>SUM(E352:E354)/2</f>
        <v>6.625</v>
      </c>
    </row>
    <row r="355" spans="4:6" ht="12.75">
      <c r="D355" s="99">
        <v>38216</v>
      </c>
      <c r="E355" s="2">
        <v>6.73</v>
      </c>
      <c r="F355" s="99">
        <v>38216</v>
      </c>
    </row>
    <row r="356" spans="4:6" ht="12.75">
      <c r="D356" s="99">
        <v>38216</v>
      </c>
      <c r="E356" s="2">
        <v>6.71</v>
      </c>
      <c r="F356" s="99">
        <v>38216</v>
      </c>
    </row>
    <row r="357" spans="4:9" ht="12.75">
      <c r="D357" s="99">
        <v>38216</v>
      </c>
      <c r="E357" s="2">
        <v>6.73</v>
      </c>
      <c r="F357" s="99">
        <v>38216</v>
      </c>
      <c r="I357" s="2">
        <f>SUM(E355:E357)/3</f>
        <v>6.723333333333334</v>
      </c>
    </row>
    <row r="358" spans="4:6" ht="12.75">
      <c r="D358" s="99">
        <v>38217</v>
      </c>
      <c r="E358" s="2">
        <v>6.79</v>
      </c>
      <c r="F358" s="99">
        <v>38217</v>
      </c>
    </row>
    <row r="359" spans="4:6" ht="12.75">
      <c r="D359" s="99">
        <v>38217</v>
      </c>
      <c r="E359" s="2">
        <v>6.76</v>
      </c>
      <c r="F359" s="99">
        <v>38217</v>
      </c>
    </row>
    <row r="360" spans="4:9" ht="12.75">
      <c r="D360" s="99">
        <v>38217</v>
      </c>
      <c r="E360" s="2">
        <v>6.78</v>
      </c>
      <c r="F360" s="99">
        <v>38217</v>
      </c>
      <c r="I360" s="2">
        <f>SUM(E358:E360)/3</f>
        <v>6.776666666666667</v>
      </c>
    </row>
    <row r="361" spans="4:6" ht="12.75">
      <c r="D361" s="99">
        <v>38218</v>
      </c>
      <c r="E361" s="2">
        <v>6.68</v>
      </c>
      <c r="F361" s="99">
        <v>38218</v>
      </c>
    </row>
    <row r="362" spans="4:8" ht="12.75">
      <c r="D362" s="99">
        <v>38218</v>
      </c>
      <c r="E362" s="2">
        <v>6.73</v>
      </c>
      <c r="F362" s="99">
        <v>38218</v>
      </c>
      <c r="H362" s="2">
        <f>SUM(E361:E362)/2</f>
        <v>6.705</v>
      </c>
    </row>
    <row r="363" spans="4:6" ht="12.75">
      <c r="D363" s="99">
        <v>38219</v>
      </c>
      <c r="E363" s="2">
        <v>6.7</v>
      </c>
      <c r="F363" s="99">
        <v>38219</v>
      </c>
    </row>
    <row r="364" spans="4:6" ht="12.75">
      <c r="D364" s="99">
        <v>38219</v>
      </c>
      <c r="E364" s="2">
        <v>6.9</v>
      </c>
      <c r="F364" s="99">
        <v>38219</v>
      </c>
    </row>
    <row r="365" spans="4:9" ht="12.75">
      <c r="D365" s="98">
        <v>38219</v>
      </c>
      <c r="E365" s="2">
        <v>6.89</v>
      </c>
      <c r="F365" s="98">
        <v>38219</v>
      </c>
      <c r="I365" s="2">
        <f>SUM(E363:E365)/3</f>
        <v>6.830000000000001</v>
      </c>
    </row>
    <row r="366" spans="4:7" ht="12.75">
      <c r="D366" s="99">
        <v>38220</v>
      </c>
      <c r="E366" s="2">
        <v>6.8</v>
      </c>
      <c r="F366" s="99">
        <v>38220</v>
      </c>
      <c r="G366">
        <v>6.8</v>
      </c>
    </row>
    <row r="367" spans="4:6" ht="12.75">
      <c r="D367" s="99">
        <v>38221</v>
      </c>
      <c r="E367" s="2">
        <v>6.78</v>
      </c>
      <c r="F367" s="99">
        <v>38221</v>
      </c>
    </row>
    <row r="368" spans="4:8" ht="12.75">
      <c r="D368" s="99">
        <v>38221</v>
      </c>
      <c r="E368" s="2">
        <v>6.84</v>
      </c>
      <c r="F368" s="99">
        <v>38221</v>
      </c>
      <c r="H368" s="2">
        <f>SUM(E367:E368)/2</f>
        <v>6.8100000000000005</v>
      </c>
    </row>
    <row r="369" spans="4:7" ht="12.75">
      <c r="D369" s="99">
        <v>38229</v>
      </c>
      <c r="E369" s="2">
        <v>6.72</v>
      </c>
      <c r="F369" s="99">
        <v>38229</v>
      </c>
      <c r="G369">
        <v>6.72</v>
      </c>
    </row>
    <row r="370" spans="4:6" ht="12.75">
      <c r="D370" s="99">
        <v>38231</v>
      </c>
      <c r="E370" s="2">
        <v>6.67</v>
      </c>
      <c r="F370" s="99">
        <v>38231</v>
      </c>
    </row>
    <row r="371" spans="4:6" ht="12.75">
      <c r="D371" s="99">
        <v>38231</v>
      </c>
      <c r="E371" s="2">
        <v>6.73</v>
      </c>
      <c r="F371" s="99">
        <v>38231</v>
      </c>
    </row>
    <row r="372" spans="4:9" ht="12.75">
      <c r="D372" s="99">
        <v>38231</v>
      </c>
      <c r="E372" s="2">
        <v>6.69</v>
      </c>
      <c r="F372" s="99">
        <v>38231</v>
      </c>
      <c r="I372" s="2">
        <f>SUM(E370:E372)/3</f>
        <v>6.696666666666666</v>
      </c>
    </row>
    <row r="373" spans="4:6" ht="12.75">
      <c r="D373" s="99">
        <v>38232</v>
      </c>
      <c r="E373" s="2">
        <v>6.8</v>
      </c>
      <c r="F373" s="99">
        <v>38232</v>
      </c>
    </row>
    <row r="374" spans="4:8" ht="12.75">
      <c r="D374" s="99">
        <v>38232</v>
      </c>
      <c r="E374" s="2">
        <v>6.71</v>
      </c>
      <c r="F374" s="99">
        <v>38232</v>
      </c>
      <c r="H374" s="2">
        <f>SUM(E373:E374)/2</f>
        <v>6.755</v>
      </c>
    </row>
    <row r="375" spans="4:7" ht="12.75">
      <c r="D375" s="99">
        <v>38234</v>
      </c>
      <c r="E375" s="2">
        <v>6.69</v>
      </c>
      <c r="F375" s="99">
        <v>38234</v>
      </c>
      <c r="G375">
        <v>6.69</v>
      </c>
    </row>
    <row r="376" spans="4:7" ht="12.75">
      <c r="D376" s="99">
        <v>38238</v>
      </c>
      <c r="E376" s="2">
        <v>6.8</v>
      </c>
      <c r="F376" s="99">
        <v>38238</v>
      </c>
      <c r="G376">
        <v>6.8</v>
      </c>
    </row>
    <row r="377" spans="4:6" ht="12.75">
      <c r="D377" s="99">
        <v>38239</v>
      </c>
      <c r="E377" s="2">
        <v>6.76</v>
      </c>
      <c r="F377" s="99">
        <v>38239</v>
      </c>
    </row>
    <row r="378" spans="4:6" ht="12.75">
      <c r="D378" s="99">
        <v>38239</v>
      </c>
      <c r="E378" s="2">
        <v>6.74</v>
      </c>
      <c r="F378" s="99">
        <v>38239</v>
      </c>
    </row>
    <row r="379" spans="4:9" ht="12.75">
      <c r="D379" s="99">
        <v>38239</v>
      </c>
      <c r="E379" s="2">
        <v>6.9</v>
      </c>
      <c r="F379" s="99">
        <v>38239</v>
      </c>
      <c r="I379" s="2">
        <f>SUM(E377:E379)/3</f>
        <v>6.8</v>
      </c>
    </row>
    <row r="380" spans="4:6" ht="12.75">
      <c r="D380" s="99">
        <v>38240</v>
      </c>
      <c r="E380" s="2">
        <v>6.7</v>
      </c>
      <c r="F380" s="99">
        <v>38240</v>
      </c>
    </row>
    <row r="381" spans="4:8" ht="12.75">
      <c r="D381" s="99">
        <v>38240</v>
      </c>
      <c r="E381" s="2">
        <v>6.79</v>
      </c>
      <c r="F381" s="99">
        <v>38240</v>
      </c>
      <c r="H381" s="2">
        <f>SUM(E380:E381)/2</f>
        <v>6.745</v>
      </c>
    </row>
    <row r="382" spans="4:8" ht="12.75">
      <c r="D382" s="99">
        <v>38241</v>
      </c>
      <c r="E382" s="2">
        <v>6.79</v>
      </c>
      <c r="F382" s="99">
        <v>38241</v>
      </c>
      <c r="G382">
        <v>6.9</v>
      </c>
      <c r="H382" s="2"/>
    </row>
    <row r="383" spans="4:6" ht="12.75">
      <c r="D383" s="99">
        <v>38242</v>
      </c>
      <c r="E383" s="2">
        <v>6.83</v>
      </c>
      <c r="F383" s="99">
        <v>38242</v>
      </c>
    </row>
    <row r="384" spans="4:6" ht="12.75">
      <c r="D384" s="99">
        <v>38242</v>
      </c>
      <c r="E384" s="2">
        <v>6.83</v>
      </c>
      <c r="F384" s="99">
        <v>38242</v>
      </c>
    </row>
    <row r="385" spans="3:6" ht="12.75">
      <c r="C385" t="s">
        <v>187</v>
      </c>
      <c r="D385" s="99">
        <v>38242</v>
      </c>
      <c r="E385" s="2">
        <v>6.99</v>
      </c>
      <c r="F385" s="99">
        <v>38242</v>
      </c>
    </row>
    <row r="386" spans="4:6" ht="12.75">
      <c r="D386" s="99">
        <v>38242</v>
      </c>
      <c r="E386" s="2">
        <v>6.6</v>
      </c>
      <c r="F386" s="99">
        <v>38242</v>
      </c>
    </row>
    <row r="387" spans="4:11" ht="12.75">
      <c r="D387" s="99">
        <v>38242</v>
      </c>
      <c r="E387" s="2">
        <v>6.74</v>
      </c>
      <c r="F387" s="99">
        <v>38242</v>
      </c>
      <c r="J387" s="2"/>
      <c r="K387" s="2">
        <f>SUM(E383:E387)/5</f>
        <v>6.798</v>
      </c>
    </row>
    <row r="388" spans="3:6" ht="12.75">
      <c r="C388" t="s">
        <v>187</v>
      </c>
      <c r="D388" s="99">
        <v>38246</v>
      </c>
      <c r="E388" s="2">
        <v>6.6</v>
      </c>
      <c r="F388" s="99">
        <v>38246</v>
      </c>
    </row>
    <row r="389" spans="3:8" ht="12.75">
      <c r="C389" t="s">
        <v>187</v>
      </c>
      <c r="D389" s="99">
        <v>38246</v>
      </c>
      <c r="E389" s="2">
        <v>7.21</v>
      </c>
      <c r="F389" s="99">
        <v>38246</v>
      </c>
      <c r="H389" s="2">
        <f>SUM(E388:E389)/2</f>
        <v>6.904999999999999</v>
      </c>
    </row>
    <row r="390" spans="4:6" ht="12.75">
      <c r="D390" s="99">
        <v>38247</v>
      </c>
      <c r="E390" s="2">
        <v>6.88</v>
      </c>
      <c r="F390" s="99">
        <v>38247</v>
      </c>
    </row>
    <row r="391" spans="4:6" ht="12.75">
      <c r="D391" s="99">
        <v>38247</v>
      </c>
      <c r="E391" s="2">
        <v>6.8</v>
      </c>
      <c r="F391" s="99">
        <v>38247</v>
      </c>
    </row>
    <row r="392" spans="4:6" ht="12.75">
      <c r="D392" s="99">
        <v>38247</v>
      </c>
      <c r="E392" s="2">
        <v>6.85</v>
      </c>
      <c r="F392" s="99">
        <v>38247</v>
      </c>
    </row>
    <row r="393" spans="4:6" ht="12.75">
      <c r="D393" s="99">
        <v>38247</v>
      </c>
      <c r="E393" s="2">
        <v>6.93</v>
      </c>
      <c r="F393" s="99">
        <v>38247</v>
      </c>
    </row>
    <row r="394" spans="4:11" ht="12.75">
      <c r="D394" s="99">
        <v>38247</v>
      </c>
      <c r="E394" s="2">
        <v>6.87</v>
      </c>
      <c r="F394" s="99">
        <v>38247</v>
      </c>
      <c r="J394" s="2"/>
      <c r="K394" s="2">
        <f>SUM(E390:E394)/5</f>
        <v>6.866</v>
      </c>
    </row>
    <row r="395" spans="4:6" ht="12.75">
      <c r="D395" s="99">
        <v>38248</v>
      </c>
      <c r="E395" s="2">
        <v>6.92</v>
      </c>
      <c r="F395" s="99">
        <v>38248</v>
      </c>
    </row>
    <row r="396" spans="4:6" ht="12.75">
      <c r="D396" s="99">
        <v>38248</v>
      </c>
      <c r="E396" s="2">
        <v>6.88</v>
      </c>
      <c r="F396" s="99">
        <v>38248</v>
      </c>
    </row>
    <row r="397" spans="4:6" ht="12.75">
      <c r="D397" s="99">
        <v>38248</v>
      </c>
      <c r="E397" s="2">
        <v>7</v>
      </c>
      <c r="F397" s="99">
        <v>38248</v>
      </c>
    </row>
    <row r="398" spans="4:10" ht="12.75">
      <c r="D398" s="99">
        <v>38248</v>
      </c>
      <c r="E398" s="2">
        <v>6.8</v>
      </c>
      <c r="F398" s="99">
        <v>38248</v>
      </c>
      <c r="J398" s="2">
        <f>SUM(E395:E398)/4</f>
        <v>6.9</v>
      </c>
    </row>
    <row r="399" spans="4:6" ht="12.75">
      <c r="D399" s="99">
        <v>38252</v>
      </c>
      <c r="E399" s="2">
        <v>6.9</v>
      </c>
      <c r="F399" s="99">
        <v>38252</v>
      </c>
    </row>
    <row r="400" spans="4:6" ht="12.75">
      <c r="D400" s="99">
        <v>38252</v>
      </c>
      <c r="E400" s="2">
        <v>6.8</v>
      </c>
      <c r="F400" s="99">
        <v>38252</v>
      </c>
    </row>
    <row r="401" spans="4:9" ht="12.75">
      <c r="D401" s="99">
        <v>38252</v>
      </c>
      <c r="E401" s="2">
        <v>6.84</v>
      </c>
      <c r="F401" s="99">
        <v>38252</v>
      </c>
      <c r="H401" s="2"/>
      <c r="I401" s="2">
        <f>SUM(E399:E401)/3</f>
        <v>6.846666666666667</v>
      </c>
    </row>
    <row r="402" spans="4:8" ht="12.75">
      <c r="D402" s="99">
        <v>38254</v>
      </c>
      <c r="E402" s="2">
        <v>6.8</v>
      </c>
      <c r="F402" s="99">
        <v>38254</v>
      </c>
      <c r="G402" s="2">
        <v>6.8</v>
      </c>
      <c r="H402" s="2"/>
    </row>
    <row r="403" spans="3:8" ht="12.75">
      <c r="C403" t="s">
        <v>190</v>
      </c>
      <c r="D403" s="99">
        <v>38255</v>
      </c>
      <c r="E403" s="2">
        <v>6.98</v>
      </c>
      <c r="F403" s="99">
        <v>38255</v>
      </c>
      <c r="G403" s="2"/>
      <c r="H403" s="2"/>
    </row>
    <row r="404" spans="3:8" ht="12.75">
      <c r="C404" t="s">
        <v>190</v>
      </c>
      <c r="D404" s="99">
        <v>38255</v>
      </c>
      <c r="E404" s="2">
        <v>6.92</v>
      </c>
      <c r="F404" s="99">
        <v>38255</v>
      </c>
      <c r="G404" s="2"/>
      <c r="H404" s="2"/>
    </row>
    <row r="405" spans="4:6" ht="12.75">
      <c r="D405" s="99">
        <v>38256</v>
      </c>
      <c r="E405" s="2">
        <v>6.75</v>
      </c>
      <c r="F405" s="99">
        <v>38256</v>
      </c>
    </row>
    <row r="406" spans="4:6" ht="12.75">
      <c r="D406" s="99">
        <v>38256</v>
      </c>
      <c r="E406" s="2"/>
      <c r="F406" s="99">
        <v>38256</v>
      </c>
    </row>
    <row r="407" spans="4:6" ht="12.75">
      <c r="D407" s="99">
        <v>38256</v>
      </c>
      <c r="E407" s="2">
        <v>6.85</v>
      </c>
      <c r="F407" s="99">
        <v>38256</v>
      </c>
    </row>
    <row r="408" spans="4:9" ht="12.75">
      <c r="D408" s="99">
        <v>38256</v>
      </c>
      <c r="E408" s="2">
        <v>6.79</v>
      </c>
      <c r="F408" s="99">
        <v>38256</v>
      </c>
      <c r="H408" s="2"/>
      <c r="I408" s="2">
        <f>SUM(E405:E408)/3</f>
        <v>6.796666666666667</v>
      </c>
    </row>
    <row r="409" spans="4:7" ht="12.75">
      <c r="D409" s="98">
        <v>38258</v>
      </c>
      <c r="E409" s="2">
        <v>6.74</v>
      </c>
      <c r="F409" s="98">
        <v>38258</v>
      </c>
      <c r="G409">
        <v>6.74</v>
      </c>
    </row>
    <row r="410" spans="3:7" ht="12.75">
      <c r="C410" t="s">
        <v>190</v>
      </c>
      <c r="D410" s="98">
        <v>38261</v>
      </c>
      <c r="E410" s="2">
        <v>7.04</v>
      </c>
      <c r="F410" s="98">
        <v>38261</v>
      </c>
      <c r="G410" s="2"/>
    </row>
    <row r="411" spans="4:6" ht="12.75">
      <c r="D411" s="98">
        <v>38262</v>
      </c>
      <c r="E411" s="2">
        <v>6.79</v>
      </c>
      <c r="F411" s="98">
        <v>38262</v>
      </c>
    </row>
    <row r="412" spans="4:6" ht="12.75">
      <c r="D412" s="98">
        <v>38262</v>
      </c>
      <c r="E412" s="2">
        <v>6.65</v>
      </c>
      <c r="F412" s="98">
        <v>38262</v>
      </c>
    </row>
    <row r="413" spans="4:6" ht="12.75">
      <c r="D413" s="98">
        <v>38262</v>
      </c>
      <c r="E413" s="2">
        <v>6.73</v>
      </c>
      <c r="F413" s="98">
        <v>38262</v>
      </c>
    </row>
    <row r="414" spans="4:10" ht="12.75">
      <c r="D414" s="98">
        <v>38262</v>
      </c>
      <c r="E414" s="2">
        <v>6.7</v>
      </c>
      <c r="F414" s="98">
        <v>38262</v>
      </c>
      <c r="H414" s="2"/>
      <c r="J414" s="2">
        <f>SUM(E411:E414)/4</f>
        <v>6.7175</v>
      </c>
    </row>
    <row r="415" spans="3:8" ht="12.75">
      <c r="C415" t="s">
        <v>190</v>
      </c>
      <c r="D415" s="98">
        <v>38263</v>
      </c>
      <c r="E415" s="2">
        <v>6.46</v>
      </c>
      <c r="F415" s="98">
        <v>38263</v>
      </c>
      <c r="H415" s="2"/>
    </row>
    <row r="416" spans="4:8" ht="12.75">
      <c r="D416" s="98">
        <v>38263</v>
      </c>
      <c r="E416" s="2">
        <v>6.73</v>
      </c>
      <c r="F416" s="98">
        <v>38263</v>
      </c>
      <c r="G416">
        <v>6.73</v>
      </c>
      <c r="H416" s="2"/>
    </row>
    <row r="417" spans="4:8" ht="12.75">
      <c r="D417" s="98">
        <v>38267</v>
      </c>
      <c r="E417" s="2">
        <v>6.6</v>
      </c>
      <c r="F417" s="98">
        <v>38267</v>
      </c>
      <c r="G417" s="2">
        <v>6.6</v>
      </c>
      <c r="H417" s="2"/>
    </row>
    <row r="418" spans="4:7" ht="12.75">
      <c r="D418" s="98">
        <v>38268</v>
      </c>
      <c r="E418" s="2">
        <v>6.64</v>
      </c>
      <c r="F418" s="98">
        <v>38268</v>
      </c>
      <c r="G418" s="2"/>
    </row>
    <row r="419" spans="4:8" ht="12.75">
      <c r="D419" s="98">
        <v>38268</v>
      </c>
      <c r="E419" s="2">
        <v>6.7</v>
      </c>
      <c r="F419" s="98">
        <v>38268</v>
      </c>
      <c r="G419" s="2"/>
      <c r="H419" s="2">
        <f>SUM(E418:E419)/2</f>
        <v>6.67</v>
      </c>
    </row>
    <row r="420" spans="4:6" ht="12.75">
      <c r="D420" s="98">
        <v>38270</v>
      </c>
      <c r="E420" s="2">
        <v>6.47</v>
      </c>
      <c r="F420" s="98">
        <v>38270</v>
      </c>
    </row>
    <row r="421" spans="3:6" ht="12.75">
      <c r="C421" t="s">
        <v>187</v>
      </c>
      <c r="D421" s="98">
        <v>38270</v>
      </c>
      <c r="E421" s="2">
        <v>6.87</v>
      </c>
      <c r="F421" s="98">
        <v>38270</v>
      </c>
    </row>
    <row r="422" spans="3:6" ht="12.75">
      <c r="C422" t="s">
        <v>187</v>
      </c>
      <c r="D422" s="98">
        <v>38270</v>
      </c>
      <c r="E422" s="2">
        <v>6.9</v>
      </c>
      <c r="F422" s="98">
        <v>38270</v>
      </c>
    </row>
    <row r="423" spans="4:6" ht="12.75">
      <c r="D423" s="98">
        <v>38270</v>
      </c>
      <c r="E423" s="2">
        <v>6.6</v>
      </c>
      <c r="F423" s="98">
        <v>38270</v>
      </c>
    </row>
    <row r="424" spans="4:6" ht="12.75">
      <c r="D424" s="98">
        <v>38270</v>
      </c>
      <c r="E424" s="2">
        <v>6.53</v>
      </c>
      <c r="F424" s="98">
        <v>38270</v>
      </c>
    </row>
    <row r="425" spans="4:11" ht="12.75">
      <c r="D425" s="98">
        <v>38270</v>
      </c>
      <c r="E425" s="2">
        <v>6.43</v>
      </c>
      <c r="F425" s="98">
        <v>38270</v>
      </c>
      <c r="H425" s="2"/>
      <c r="J425" s="2"/>
      <c r="K425" s="2">
        <f>SUM(E420:E425)/6</f>
        <v>6.633333333333334</v>
      </c>
    </row>
    <row r="426" spans="4:8" ht="12.75">
      <c r="D426" s="98">
        <v>38271</v>
      </c>
      <c r="E426" s="2">
        <v>6.52</v>
      </c>
      <c r="F426" s="98">
        <v>38271</v>
      </c>
      <c r="H426" s="2"/>
    </row>
    <row r="427" spans="4:6" ht="12.75">
      <c r="D427" s="98">
        <v>38271</v>
      </c>
      <c r="E427">
        <v>6.42</v>
      </c>
      <c r="F427" s="98">
        <v>38271</v>
      </c>
    </row>
    <row r="428" spans="3:6" ht="12.75">
      <c r="C428" t="s">
        <v>187</v>
      </c>
      <c r="D428" s="98">
        <v>38271</v>
      </c>
      <c r="E428" s="2">
        <v>6.8</v>
      </c>
      <c r="F428" s="98">
        <v>38271</v>
      </c>
    </row>
    <row r="429" spans="4:10" ht="12.75">
      <c r="D429" s="98">
        <v>38271</v>
      </c>
      <c r="E429">
        <v>6.47</v>
      </c>
      <c r="F429" s="98">
        <v>38271</v>
      </c>
      <c r="H429" s="2"/>
      <c r="J429" s="2">
        <f>SUM(E426:E429)/4</f>
        <v>6.552499999999999</v>
      </c>
    </row>
    <row r="430" spans="2:7" ht="12.75">
      <c r="B430" s="2"/>
      <c r="C430" t="s">
        <v>190</v>
      </c>
      <c r="D430" s="98">
        <v>38273</v>
      </c>
      <c r="E430" s="2">
        <v>6.39</v>
      </c>
      <c r="F430" s="98">
        <v>38273</v>
      </c>
      <c r="G430" s="2"/>
    </row>
    <row r="431" spans="4:7" ht="12.75">
      <c r="D431" s="98">
        <v>38274</v>
      </c>
      <c r="E431" s="2">
        <v>6.58</v>
      </c>
      <c r="F431" s="98">
        <v>38274</v>
      </c>
      <c r="G431" s="2">
        <v>6.58</v>
      </c>
    </row>
    <row r="432" spans="4:6" ht="12.75">
      <c r="D432" s="98">
        <v>38275</v>
      </c>
      <c r="E432" s="2">
        <v>6.5</v>
      </c>
      <c r="F432" s="98">
        <v>38275</v>
      </c>
    </row>
    <row r="433" spans="4:8" ht="12.75">
      <c r="D433" s="98">
        <v>38275</v>
      </c>
      <c r="E433" s="2">
        <v>6.53</v>
      </c>
      <c r="F433" s="98">
        <v>38275</v>
      </c>
      <c r="H433" s="2"/>
    </row>
    <row r="434" spans="4:9" ht="12.75">
      <c r="D434" s="98">
        <v>38275</v>
      </c>
      <c r="E434" s="2">
        <v>6.48</v>
      </c>
      <c r="F434" s="98">
        <v>38275</v>
      </c>
      <c r="H434" s="2"/>
      <c r="I434" s="2">
        <f>SUM(E432:E434)/3</f>
        <v>6.503333333333334</v>
      </c>
    </row>
    <row r="435" spans="4:8" ht="12.75">
      <c r="D435" s="98">
        <v>38276</v>
      </c>
      <c r="E435" s="2">
        <v>6.58</v>
      </c>
      <c r="F435" s="98">
        <v>38276</v>
      </c>
      <c r="G435">
        <v>6.58</v>
      </c>
      <c r="H435" s="2"/>
    </row>
    <row r="436" spans="3:8" ht="12.75">
      <c r="C436" t="s">
        <v>190</v>
      </c>
      <c r="D436" s="98">
        <v>38277</v>
      </c>
      <c r="E436" s="2">
        <v>6.76</v>
      </c>
      <c r="F436" s="98">
        <v>38277</v>
      </c>
      <c r="G436" s="2"/>
      <c r="H436" s="2"/>
    </row>
    <row r="437" spans="4:7" ht="12.75">
      <c r="D437" s="98">
        <v>38280</v>
      </c>
      <c r="E437">
        <v>6.46</v>
      </c>
      <c r="F437" s="98">
        <v>38280</v>
      </c>
      <c r="G437">
        <v>6.46</v>
      </c>
    </row>
    <row r="438" spans="4:6" ht="12.75">
      <c r="D438" s="98">
        <v>38282</v>
      </c>
      <c r="E438" s="2">
        <v>6.44</v>
      </c>
      <c r="F438" s="98">
        <v>38282</v>
      </c>
    </row>
    <row r="439" spans="4:6" ht="12.75">
      <c r="D439" s="98">
        <v>38282</v>
      </c>
      <c r="E439" s="2">
        <v>6.53</v>
      </c>
      <c r="F439" s="98">
        <v>38282</v>
      </c>
    </row>
    <row r="440" spans="4:6" ht="12.75">
      <c r="D440" s="98">
        <v>38282</v>
      </c>
      <c r="E440" s="2">
        <v>6.56</v>
      </c>
      <c r="F440" s="98">
        <v>38282</v>
      </c>
    </row>
    <row r="441" spans="4:10" ht="12.75">
      <c r="D441" s="98">
        <v>38282</v>
      </c>
      <c r="E441" s="2">
        <v>6.59</v>
      </c>
      <c r="F441" s="98">
        <v>38282</v>
      </c>
      <c r="H441" s="2"/>
      <c r="J441" s="2">
        <f>SUM(E438:E441)/4</f>
        <v>6.53</v>
      </c>
    </row>
    <row r="442" spans="3:8" ht="12.75">
      <c r="C442" t="s">
        <v>190</v>
      </c>
      <c r="D442" s="98">
        <v>38283</v>
      </c>
      <c r="E442" s="2">
        <v>6.6</v>
      </c>
      <c r="F442" s="98">
        <v>38283</v>
      </c>
      <c r="H442" s="2"/>
    </row>
    <row r="443" spans="4:6" ht="12.75">
      <c r="D443" s="98">
        <v>38286</v>
      </c>
      <c r="E443">
        <v>6.42</v>
      </c>
      <c r="F443" s="98">
        <v>38286</v>
      </c>
    </row>
    <row r="444" spans="4:8" ht="12.75">
      <c r="D444" s="98">
        <v>38286</v>
      </c>
      <c r="E444">
        <v>6.39</v>
      </c>
      <c r="F444" s="98">
        <v>38286</v>
      </c>
      <c r="H444" s="2">
        <f>SUM(E443:E444)/2</f>
        <v>6.404999999999999</v>
      </c>
    </row>
    <row r="445" spans="4:7" ht="12.75">
      <c r="D445" s="98">
        <v>38288</v>
      </c>
      <c r="E445" s="2">
        <v>6.4</v>
      </c>
      <c r="F445" s="98">
        <v>38288</v>
      </c>
      <c r="G445" s="2"/>
    </row>
    <row r="446" spans="4:8" ht="12.75">
      <c r="D446" s="98">
        <v>38288</v>
      </c>
      <c r="E446" s="2">
        <v>6.45</v>
      </c>
      <c r="F446" s="98">
        <v>38288</v>
      </c>
      <c r="G446" s="2"/>
      <c r="H446" s="2">
        <f>SUM(E445:E446)/2</f>
        <v>6.425000000000001</v>
      </c>
    </row>
    <row r="447" spans="3:7" ht="12.75">
      <c r="C447" t="s">
        <v>190</v>
      </c>
      <c r="D447" s="98">
        <v>38289</v>
      </c>
      <c r="E447" s="2">
        <v>6.6</v>
      </c>
      <c r="F447" s="98">
        <v>38289</v>
      </c>
      <c r="G447" s="2"/>
    </row>
    <row r="448" spans="3:7" ht="12.75">
      <c r="C448" t="s">
        <v>190</v>
      </c>
      <c r="D448" s="98">
        <v>38289</v>
      </c>
      <c r="E448" s="2">
        <v>6.79</v>
      </c>
      <c r="F448" s="98">
        <v>38289</v>
      </c>
      <c r="G448" s="2"/>
    </row>
    <row r="449" spans="3:6" ht="12.75">
      <c r="C449" t="s">
        <v>190</v>
      </c>
      <c r="D449" s="98">
        <v>38289</v>
      </c>
      <c r="F449" s="98">
        <v>38289</v>
      </c>
    </row>
    <row r="450" spans="4:6" ht="12.75">
      <c r="D450" s="98">
        <v>38292</v>
      </c>
      <c r="E450">
        <v>6.41</v>
      </c>
      <c r="F450" s="98">
        <v>38292</v>
      </c>
    </row>
    <row r="451" spans="4:8" ht="12.75">
      <c r="D451" s="98">
        <v>38292</v>
      </c>
      <c r="E451" s="2">
        <v>6.4</v>
      </c>
      <c r="F451" s="98">
        <v>38292</v>
      </c>
      <c r="G451" s="2"/>
      <c r="H451" s="2">
        <f>SUM(E450:E451)/2</f>
        <v>6.405</v>
      </c>
    </row>
    <row r="452" spans="4:7" ht="12.75">
      <c r="D452" s="98">
        <v>38293</v>
      </c>
      <c r="E452" s="2">
        <v>6.6</v>
      </c>
      <c r="F452" s="98">
        <v>38293</v>
      </c>
      <c r="G452" s="2"/>
    </row>
    <row r="453" spans="4:8" ht="12.75">
      <c r="D453" s="98">
        <v>38293</v>
      </c>
      <c r="E453" s="2">
        <v>6.51</v>
      </c>
      <c r="F453" s="98">
        <v>38293</v>
      </c>
      <c r="G453" s="2"/>
      <c r="H453" s="2">
        <f>SUM(E452:E453)/2</f>
        <v>6.555</v>
      </c>
    </row>
    <row r="454" spans="4:7" ht="12.75">
      <c r="D454" s="98">
        <v>38297</v>
      </c>
      <c r="E454" s="2">
        <v>6.6</v>
      </c>
      <c r="F454" s="98">
        <v>38297</v>
      </c>
      <c r="G454" s="2">
        <v>6.6</v>
      </c>
    </row>
    <row r="455" spans="3:7" ht="12.75">
      <c r="C455" t="s">
        <v>190</v>
      </c>
      <c r="D455" s="98">
        <v>38298</v>
      </c>
      <c r="E455" s="2">
        <v>6.84</v>
      </c>
      <c r="F455" s="98">
        <v>38298</v>
      </c>
      <c r="G455" s="2"/>
    </row>
    <row r="456" spans="4:8" ht="12.75">
      <c r="D456" s="98">
        <v>38298</v>
      </c>
      <c r="E456" s="2">
        <v>6.53</v>
      </c>
      <c r="F456" s="98">
        <v>38298</v>
      </c>
      <c r="G456" s="2">
        <v>6.53</v>
      </c>
      <c r="H456" s="2"/>
    </row>
    <row r="457" spans="4:7" ht="12.75">
      <c r="D457" s="98">
        <v>38300</v>
      </c>
      <c r="E457" s="2">
        <v>6.51</v>
      </c>
      <c r="F457" s="98">
        <v>38300</v>
      </c>
      <c r="G457" s="2"/>
    </row>
    <row r="458" spans="4:8" ht="12.75">
      <c r="D458" s="98">
        <v>38300</v>
      </c>
      <c r="E458" s="2">
        <v>6.48</v>
      </c>
      <c r="F458" s="98">
        <v>38300</v>
      </c>
      <c r="G458" s="2"/>
      <c r="H458" s="2">
        <f>SUM(E457:E458)/2</f>
        <v>6.495</v>
      </c>
    </row>
    <row r="459" spans="4:7" ht="12.75">
      <c r="D459" s="98">
        <v>38304</v>
      </c>
      <c r="E459" s="2">
        <v>6.55</v>
      </c>
      <c r="F459" s="98">
        <v>38304</v>
      </c>
      <c r="G459" s="2"/>
    </row>
    <row r="460" spans="4:6" ht="12.75">
      <c r="D460" s="98">
        <v>38304</v>
      </c>
      <c r="E460">
        <v>6.55</v>
      </c>
      <c r="F460" s="98">
        <v>38304</v>
      </c>
    </row>
    <row r="461" spans="4:6" ht="12.75">
      <c r="D461" s="98">
        <v>38304</v>
      </c>
      <c r="E461" s="2">
        <v>6.75</v>
      </c>
      <c r="F461" s="98">
        <v>38304</v>
      </c>
    </row>
    <row r="462" spans="4:10" ht="12.75">
      <c r="D462" s="98">
        <v>38304</v>
      </c>
      <c r="E462" s="2">
        <v>6.6</v>
      </c>
      <c r="F462" s="98">
        <v>38304</v>
      </c>
      <c r="H462" s="2"/>
      <c r="J462" s="2">
        <f>SUM(E459:E462)/4</f>
        <v>6.612500000000001</v>
      </c>
    </row>
    <row r="463" spans="3:6" ht="12.75">
      <c r="C463" t="s">
        <v>190</v>
      </c>
      <c r="D463" s="98">
        <v>38305</v>
      </c>
      <c r="E463">
        <v>6.45</v>
      </c>
      <c r="F463" s="98">
        <v>38305</v>
      </c>
    </row>
    <row r="464" spans="4:7" ht="12.75">
      <c r="D464" s="98">
        <v>38307</v>
      </c>
      <c r="E464" s="2">
        <v>6.6</v>
      </c>
      <c r="F464" s="98">
        <v>38307</v>
      </c>
      <c r="G464" s="2">
        <v>6.6</v>
      </c>
    </row>
    <row r="465" spans="4:7" ht="12.75">
      <c r="D465" s="98">
        <v>38308</v>
      </c>
      <c r="E465" s="2">
        <v>6.57</v>
      </c>
      <c r="F465" s="98">
        <v>38308</v>
      </c>
      <c r="G465" s="2"/>
    </row>
    <row r="466" spans="4:8" ht="12.75">
      <c r="D466" s="98">
        <v>38308</v>
      </c>
      <c r="E466" s="2">
        <v>6.87</v>
      </c>
      <c r="F466" s="98">
        <v>38308</v>
      </c>
      <c r="G466" s="2"/>
      <c r="H466" s="2">
        <f>SUM(E465:E466)/2</f>
        <v>6.720000000000001</v>
      </c>
    </row>
    <row r="467" spans="4:7" ht="12.75">
      <c r="D467" s="98">
        <v>38310</v>
      </c>
      <c r="E467" s="2">
        <v>6.72</v>
      </c>
      <c r="F467" s="98">
        <v>38310</v>
      </c>
      <c r="G467" s="2">
        <v>6.72</v>
      </c>
    </row>
    <row r="468" spans="4:7" ht="12.75">
      <c r="D468" s="98">
        <v>38312</v>
      </c>
      <c r="E468" s="2">
        <v>6.64</v>
      </c>
      <c r="F468" s="98">
        <v>38312</v>
      </c>
      <c r="G468" s="2"/>
    </row>
    <row r="469" spans="4:8" ht="12.75">
      <c r="D469" s="98">
        <v>38312</v>
      </c>
      <c r="E469" s="2">
        <v>6.7</v>
      </c>
      <c r="F469" s="98">
        <v>38312</v>
      </c>
      <c r="G469" s="2"/>
      <c r="H469" s="2">
        <f>SUM(E468:E469)/2</f>
        <v>6.67</v>
      </c>
    </row>
    <row r="470" spans="4:7" ht="12.75">
      <c r="D470" s="98">
        <v>38318</v>
      </c>
      <c r="E470" s="2">
        <v>6.58</v>
      </c>
      <c r="F470" s="98">
        <v>38318</v>
      </c>
      <c r="G470" s="2"/>
    </row>
    <row r="471" spans="4:8" ht="12.75">
      <c r="D471" s="98">
        <v>38318</v>
      </c>
      <c r="E471" s="2">
        <v>6.74</v>
      </c>
      <c r="F471" s="98">
        <v>38318</v>
      </c>
      <c r="G471" s="2"/>
      <c r="H471" s="2">
        <f>SUM(E470:E471)/2</f>
        <v>6.66</v>
      </c>
    </row>
    <row r="472" spans="1:7" ht="12.75">
      <c r="A472" s="2">
        <v>6.8</v>
      </c>
      <c r="C472" t="s">
        <v>190</v>
      </c>
      <c r="D472" s="98">
        <v>38319</v>
      </c>
      <c r="E472" s="2">
        <v>6.8</v>
      </c>
      <c r="F472" s="98">
        <v>38319</v>
      </c>
      <c r="G472" s="2"/>
    </row>
    <row r="473" spans="1:7" ht="12.75">
      <c r="A473" s="2">
        <v>6.84</v>
      </c>
      <c r="C473" t="s">
        <v>190</v>
      </c>
      <c r="D473" s="98">
        <v>38327</v>
      </c>
      <c r="E473" s="2">
        <v>6.84</v>
      </c>
      <c r="F473" s="98">
        <v>38327</v>
      </c>
      <c r="G473" s="2"/>
    </row>
    <row r="474" spans="1:8" ht="12.75">
      <c r="A474" s="2"/>
      <c r="D474" s="98">
        <v>38327</v>
      </c>
      <c r="E474" s="2">
        <v>6.6</v>
      </c>
      <c r="F474" s="98">
        <v>38327</v>
      </c>
      <c r="G474" s="2"/>
      <c r="H474" s="2">
        <f>SUM(E473:E474)/2</f>
        <v>6.72</v>
      </c>
    </row>
    <row r="475" spans="1:7" ht="12.75">
      <c r="A475" s="2"/>
      <c r="D475" s="98">
        <v>38331</v>
      </c>
      <c r="E475" s="2">
        <v>6.72</v>
      </c>
      <c r="F475" s="98">
        <v>38331</v>
      </c>
      <c r="G475" s="2">
        <v>6.72</v>
      </c>
    </row>
    <row r="476" spans="1:7" ht="12.75">
      <c r="A476" s="2">
        <v>6.94</v>
      </c>
      <c r="C476" t="s">
        <v>190</v>
      </c>
      <c r="D476" s="98">
        <v>38332</v>
      </c>
      <c r="E476" s="2">
        <v>6.94</v>
      </c>
      <c r="F476" s="98">
        <v>38332</v>
      </c>
      <c r="G476" s="2"/>
    </row>
    <row r="477" spans="1:7" ht="12.75">
      <c r="A477" s="2"/>
      <c r="D477" s="98">
        <v>38332</v>
      </c>
      <c r="E477" s="2">
        <v>6.61</v>
      </c>
      <c r="F477" s="98">
        <v>38332</v>
      </c>
      <c r="G477" s="2">
        <v>6.61</v>
      </c>
    </row>
    <row r="478" spans="1:7" ht="12.75">
      <c r="A478" s="2"/>
      <c r="D478" s="98">
        <v>38334</v>
      </c>
      <c r="E478" s="2">
        <v>6.74</v>
      </c>
      <c r="F478" s="98">
        <v>38334</v>
      </c>
      <c r="G478" s="2">
        <v>6.74</v>
      </c>
    </row>
    <row r="479" spans="1:7" ht="12.75">
      <c r="A479" s="2"/>
      <c r="C479" t="s">
        <v>190</v>
      </c>
      <c r="D479" s="98">
        <v>38338</v>
      </c>
      <c r="E479" s="2">
        <v>6.81</v>
      </c>
      <c r="F479" s="98"/>
      <c r="G479" s="2"/>
    </row>
    <row r="480" spans="4:7" ht="12.75">
      <c r="D480" s="98">
        <v>38339</v>
      </c>
      <c r="E480" s="2">
        <v>6.48</v>
      </c>
      <c r="F480" s="98">
        <v>38339</v>
      </c>
      <c r="G480" s="2"/>
    </row>
    <row r="481" spans="4:8" ht="12.75">
      <c r="D481" s="98">
        <v>38339</v>
      </c>
      <c r="E481" s="2">
        <v>6.4</v>
      </c>
      <c r="F481" s="98">
        <v>38339</v>
      </c>
      <c r="G481" s="2"/>
      <c r="H481" s="2">
        <f>SUM(E480:E481)/2</f>
        <v>6.44</v>
      </c>
    </row>
    <row r="482" spans="4:8" ht="12.75">
      <c r="D482" s="98">
        <v>38340</v>
      </c>
      <c r="E482" s="2">
        <v>6.6</v>
      </c>
      <c r="F482" s="98">
        <v>38340</v>
      </c>
      <c r="G482" s="2">
        <v>6.6</v>
      </c>
      <c r="H482" s="2"/>
    </row>
    <row r="483" spans="4:7" ht="12.75">
      <c r="D483" s="98">
        <v>38345</v>
      </c>
      <c r="E483" s="2">
        <v>6.5</v>
      </c>
      <c r="F483" s="98">
        <v>38345</v>
      </c>
      <c r="G483" s="2"/>
    </row>
    <row r="484" spans="4:8" ht="12.75">
      <c r="D484" s="98">
        <v>38345</v>
      </c>
      <c r="E484" s="2">
        <v>6.51</v>
      </c>
      <c r="F484" s="98">
        <v>38345</v>
      </c>
      <c r="G484" s="2"/>
      <c r="H484" s="2">
        <f>SUM(E483:E484)/2</f>
        <v>6.505</v>
      </c>
    </row>
    <row r="485" spans="4:7" ht="12.75">
      <c r="D485" s="98">
        <v>38350</v>
      </c>
      <c r="E485" s="2">
        <v>6.5</v>
      </c>
      <c r="F485" s="98">
        <v>38350</v>
      </c>
      <c r="G485" s="2"/>
    </row>
    <row r="486" spans="4:8" ht="12.75">
      <c r="D486" s="98">
        <v>38350</v>
      </c>
      <c r="E486" s="2">
        <v>6.5</v>
      </c>
      <c r="F486" s="98">
        <v>38350</v>
      </c>
      <c r="G486" s="2"/>
      <c r="H486" s="2"/>
    </row>
    <row r="487" spans="4:9" ht="12.75">
      <c r="D487" s="98">
        <v>38350</v>
      </c>
      <c r="E487" s="2">
        <v>6.72</v>
      </c>
      <c r="F487" s="98">
        <v>38350</v>
      </c>
      <c r="G487" s="2"/>
      <c r="H487" s="2"/>
      <c r="I487" s="2">
        <f>SUM(E485:E487)/3</f>
        <v>6.573333333333333</v>
      </c>
    </row>
    <row r="488" spans="4:7" ht="12.75">
      <c r="D488" s="98">
        <v>38351</v>
      </c>
      <c r="E488" s="2">
        <v>6.46</v>
      </c>
      <c r="F488" s="98">
        <v>38351</v>
      </c>
      <c r="G488" s="2"/>
    </row>
    <row r="489" spans="4:8" ht="12.75">
      <c r="D489" s="98">
        <v>38351</v>
      </c>
      <c r="E489" s="2">
        <v>6.46</v>
      </c>
      <c r="F489" s="98">
        <v>38351</v>
      </c>
      <c r="G489" s="2"/>
      <c r="H489" s="2">
        <f>SUM(E488:E489)/2</f>
        <v>6.46</v>
      </c>
    </row>
    <row r="490" spans="4:8" ht="12.75">
      <c r="D490" s="98">
        <v>38353</v>
      </c>
      <c r="E490" s="2">
        <v>6.88</v>
      </c>
      <c r="F490" s="98">
        <v>38353</v>
      </c>
      <c r="G490" s="2"/>
      <c r="H490" s="2"/>
    </row>
    <row r="491" spans="4:8" ht="12.75">
      <c r="D491" s="98">
        <v>38353</v>
      </c>
      <c r="E491" s="2">
        <v>6.91</v>
      </c>
      <c r="F491" s="98">
        <v>38353</v>
      </c>
      <c r="G491" s="2"/>
      <c r="H491" s="2">
        <f>SUM(E490:E491)/2</f>
        <v>6.895</v>
      </c>
    </row>
    <row r="492" spans="4:7" ht="12.75">
      <c r="D492" s="98">
        <v>38354</v>
      </c>
      <c r="E492" s="2">
        <v>6.5</v>
      </c>
      <c r="F492" s="98">
        <v>38354</v>
      </c>
      <c r="G492" s="2"/>
    </row>
    <row r="493" spans="4:8" ht="12.75">
      <c r="D493" s="98">
        <v>38354</v>
      </c>
      <c r="E493" s="2">
        <v>6.53</v>
      </c>
      <c r="F493" s="98">
        <v>38354</v>
      </c>
      <c r="H493" s="2">
        <f>SUM(E492:E493)/2</f>
        <v>6.515000000000001</v>
      </c>
    </row>
    <row r="494" spans="4:8" ht="12.75">
      <c r="D494" s="98">
        <v>38356</v>
      </c>
      <c r="E494" s="2">
        <v>6.65</v>
      </c>
      <c r="F494" s="98">
        <v>38356</v>
      </c>
      <c r="G494" s="2">
        <v>6.65</v>
      </c>
      <c r="H494" s="2"/>
    </row>
    <row r="495" spans="4:8" ht="12.75">
      <c r="D495" s="98">
        <v>38360</v>
      </c>
      <c r="E495" s="2">
        <v>6.65</v>
      </c>
      <c r="F495" s="98">
        <v>38360</v>
      </c>
      <c r="G495" s="2">
        <v>6.65</v>
      </c>
      <c r="H495" s="2"/>
    </row>
    <row r="496" spans="3:5" ht="12.75">
      <c r="C496" t="s">
        <v>190</v>
      </c>
      <c r="D496" s="98">
        <v>38360</v>
      </c>
      <c r="E496" s="2">
        <v>6.85</v>
      </c>
    </row>
  </sheetData>
  <autoFilter ref="G8:G210"/>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P66"/>
  <sheetViews>
    <sheetView tabSelected="1" workbookViewId="0" topLeftCell="A1">
      <selection activeCell="O16" sqref="O16"/>
    </sheetView>
  </sheetViews>
  <sheetFormatPr defaultColWidth="11.421875" defaultRowHeight="12.75"/>
  <cols>
    <col min="1" max="1" width="16.28125" style="105" customWidth="1"/>
    <col min="2" max="2" width="20.421875" style="105" customWidth="1"/>
    <col min="3" max="3" width="11.140625" style="106" customWidth="1"/>
    <col min="4" max="4" width="10.8515625" style="107" customWidth="1"/>
    <col min="5" max="5" width="14.00390625" style="105" customWidth="1"/>
    <col min="6" max="6" width="10.7109375" style="105" customWidth="1"/>
    <col min="7" max="7" width="12.140625" style="105" customWidth="1"/>
    <col min="8" max="8" width="6.57421875" style="105" customWidth="1"/>
    <col min="9" max="9" width="2.57421875" style="105" customWidth="1"/>
    <col min="10" max="10" width="6.140625" style="105" customWidth="1"/>
    <col min="11" max="11" width="12.7109375" style="108" customWidth="1"/>
    <col min="12" max="12" width="14.00390625" style="105" customWidth="1"/>
    <col min="13" max="13" width="4.421875" style="109" customWidth="1"/>
    <col min="14" max="14" width="13.421875" style="109" customWidth="1"/>
    <col min="15" max="15" width="5.8515625" style="105" customWidth="1"/>
    <col min="16" max="16" width="29.57421875" style="105" customWidth="1"/>
    <col min="17" max="16384" width="11.421875" style="105" customWidth="1"/>
  </cols>
  <sheetData>
    <row r="1" ht="19.5">
      <c r="A1" s="104" t="s">
        <v>0</v>
      </c>
    </row>
    <row r="2" ht="30.75">
      <c r="A2" s="110" t="s">
        <v>1</v>
      </c>
    </row>
    <row r="3" ht="13.5" thickBot="1"/>
    <row r="4" spans="1:15" ht="17.25" thickBot="1" thickTop="1">
      <c r="A4" s="111" t="s">
        <v>243</v>
      </c>
      <c r="B4" s="112" t="s">
        <v>244</v>
      </c>
      <c r="C4" s="113"/>
      <c r="D4" s="114"/>
      <c r="E4" s="115"/>
      <c r="F4" s="116" t="s">
        <v>268</v>
      </c>
      <c r="G4" s="112"/>
      <c r="H4" s="113"/>
      <c r="I4" s="117"/>
      <c r="J4" s="118"/>
      <c r="L4" s="108"/>
      <c r="N4" s="119"/>
      <c r="O4" s="120"/>
    </row>
    <row r="5" spans="1:15" ht="16.5" thickTop="1">
      <c r="A5" s="121"/>
      <c r="B5" s="115"/>
      <c r="C5" s="122"/>
      <c r="D5" s="123"/>
      <c r="E5" s="115"/>
      <c r="G5" s="108"/>
      <c r="I5" s="120"/>
      <c r="L5" s="108"/>
      <c r="N5" s="119"/>
      <c r="O5" s="120"/>
    </row>
    <row r="6" spans="1:15" ht="12.75">
      <c r="A6" s="124" t="s">
        <v>3</v>
      </c>
      <c r="B6" s="115"/>
      <c r="C6" s="122"/>
      <c r="D6" s="123"/>
      <c r="E6" s="115"/>
      <c r="G6" s="108"/>
      <c r="I6" s="120"/>
      <c r="L6" s="108"/>
      <c r="N6" s="119"/>
      <c r="O6" s="120"/>
    </row>
    <row r="7" spans="7:15" ht="12.75">
      <c r="G7" s="108"/>
      <c r="I7" s="120"/>
      <c r="L7" s="108"/>
      <c r="N7" s="119"/>
      <c r="O7" s="120"/>
    </row>
    <row r="8" spans="2:15" s="120" customFormat="1" ht="12.75">
      <c r="B8" s="105"/>
      <c r="C8" s="125" t="s">
        <v>4</v>
      </c>
      <c r="D8" s="126" t="s">
        <v>5</v>
      </c>
      <c r="E8" s="127"/>
      <c r="F8" s="128" t="s">
        <v>6</v>
      </c>
      <c r="G8" s="129" t="s">
        <v>7</v>
      </c>
      <c r="H8" s="130"/>
      <c r="I8" s="130"/>
      <c r="J8" s="130"/>
      <c r="K8" s="131"/>
      <c r="L8" s="132" t="s">
        <v>8</v>
      </c>
      <c r="M8" s="133" t="s">
        <v>245</v>
      </c>
      <c r="N8" s="134"/>
      <c r="O8" s="128" t="s">
        <v>246</v>
      </c>
    </row>
    <row r="9" spans="1:15" s="120" customFormat="1" ht="12.75">
      <c r="A9" s="135"/>
      <c r="B9" s="105"/>
      <c r="C9" s="136"/>
      <c r="D9" s="137"/>
      <c r="E9" s="138"/>
      <c r="F9" s="138"/>
      <c r="G9" s="139"/>
      <c r="H9" s="140"/>
      <c r="I9" s="140"/>
      <c r="J9" s="140"/>
      <c r="K9" s="141"/>
      <c r="L9" s="142"/>
      <c r="M9" s="143"/>
      <c r="N9" s="144"/>
      <c r="O9" s="138"/>
    </row>
    <row r="10" spans="5:15" ht="13.5" thickBot="1">
      <c r="E10" s="145" t="s">
        <v>247</v>
      </c>
      <c r="G10" s="108"/>
      <c r="I10" s="120"/>
      <c r="L10" s="145" t="s">
        <v>247</v>
      </c>
      <c r="N10" s="146" t="s">
        <v>9</v>
      </c>
      <c r="O10" s="120"/>
    </row>
    <row r="11" spans="1:16" ht="14.25" thickBot="1" thickTop="1">
      <c r="A11" s="147" t="s">
        <v>10</v>
      </c>
      <c r="B11" s="148"/>
      <c r="C11" s="149" t="s">
        <v>16</v>
      </c>
      <c r="D11" s="150" t="s">
        <v>248</v>
      </c>
      <c r="E11" s="145" t="s">
        <v>249</v>
      </c>
      <c r="F11" s="151"/>
      <c r="G11" s="152" t="s">
        <v>12</v>
      </c>
      <c r="H11" s="153"/>
      <c r="I11" s="153"/>
      <c r="J11" s="153"/>
      <c r="K11" s="154"/>
      <c r="L11" s="145" t="s">
        <v>249</v>
      </c>
      <c r="M11" s="155"/>
      <c r="N11" s="146" t="s">
        <v>13</v>
      </c>
      <c r="O11" s="156"/>
      <c r="P11" s="151"/>
    </row>
    <row r="12" spans="1:16" ht="14.25" thickBot="1" thickTop="1">
      <c r="A12" s="157" t="s">
        <v>14</v>
      </c>
      <c r="B12" s="158" t="s">
        <v>15</v>
      </c>
      <c r="C12" s="159" t="s">
        <v>250</v>
      </c>
      <c r="D12" s="160" t="s">
        <v>251</v>
      </c>
      <c r="E12" s="161" t="s">
        <v>252</v>
      </c>
      <c r="F12" s="158" t="s">
        <v>19</v>
      </c>
      <c r="G12" s="162" t="s">
        <v>20</v>
      </c>
      <c r="H12" s="163" t="s">
        <v>21</v>
      </c>
      <c r="I12" s="163" t="s">
        <v>22</v>
      </c>
      <c r="J12" s="163" t="s">
        <v>21</v>
      </c>
      <c r="K12" s="164" t="s">
        <v>23</v>
      </c>
      <c r="L12" s="165" t="s">
        <v>24</v>
      </c>
      <c r="M12" s="166" t="s">
        <v>25</v>
      </c>
      <c r="N12" s="167"/>
      <c r="O12" s="168" t="s">
        <v>26</v>
      </c>
      <c r="P12" s="168" t="s">
        <v>27</v>
      </c>
    </row>
    <row r="13" spans="1:16" s="180" customFormat="1" ht="13.5" thickTop="1">
      <c r="A13" s="169"/>
      <c r="B13" s="170"/>
      <c r="C13" s="171"/>
      <c r="D13" s="172"/>
      <c r="E13" s="173" t="str">
        <f>IF(AND(C13+D13+2415018.5=2415018.5),"-----------------",C13+D13+2415018.5)</f>
        <v>-----------------</v>
      </c>
      <c r="F13" s="170"/>
      <c r="G13" s="174"/>
      <c r="H13" s="175"/>
      <c r="I13" s="176" t="s">
        <v>22</v>
      </c>
      <c r="J13" s="175"/>
      <c r="K13" s="177"/>
      <c r="L13" s="178" t="e">
        <f>SUM(G13)+H13/(H13+J13)*(K13-G13)</f>
        <v>#DIV/0!</v>
      </c>
      <c r="M13" s="175"/>
      <c r="N13" s="179"/>
      <c r="O13" s="175"/>
      <c r="P13" s="175"/>
    </row>
    <row r="14" spans="1:16" ht="12.75">
      <c r="A14" s="189" t="s">
        <v>53</v>
      </c>
      <c r="B14" s="181" t="s">
        <v>28</v>
      </c>
      <c r="C14" s="182">
        <v>38948</v>
      </c>
      <c r="D14" s="183">
        <v>0.9548611111111112</v>
      </c>
      <c r="E14" s="184">
        <f aca="true" t="shared" si="0" ref="E14:E23">IF(AND(C14+D14+2415018.5=2415018.5),"-----------------",C14+D14+2415018.5)</f>
        <v>2453967.454861111</v>
      </c>
      <c r="F14" s="181" t="s">
        <v>269</v>
      </c>
      <c r="G14" s="186">
        <v>6.6</v>
      </c>
      <c r="H14" s="181">
        <v>4</v>
      </c>
      <c r="I14" s="176" t="s">
        <v>22</v>
      </c>
      <c r="J14" s="181">
        <v>1</v>
      </c>
      <c r="K14" s="187">
        <v>7.1</v>
      </c>
      <c r="L14" s="185">
        <f aca="true" t="shared" si="1" ref="L14:L23">SUM(G14)+H14/(H14+J14)*(K14-G14)</f>
        <v>7</v>
      </c>
      <c r="M14" s="190">
        <v>2</v>
      </c>
      <c r="N14" s="213">
        <v>7</v>
      </c>
      <c r="O14" s="191">
        <v>1.4</v>
      </c>
      <c r="P14" s="181"/>
    </row>
    <row r="15" spans="1:16" ht="12.75">
      <c r="A15" s="189" t="s">
        <v>53</v>
      </c>
      <c r="B15" s="181" t="s">
        <v>28</v>
      </c>
      <c r="C15" s="182">
        <v>38948</v>
      </c>
      <c r="D15" s="183">
        <v>0.9548611111111112</v>
      </c>
      <c r="E15" s="184">
        <f>IF(AND(C15+D15+2415018.5=2415018.5),"-----------------",C15+D15+2415018.5)</f>
        <v>2453967.454861111</v>
      </c>
      <c r="F15" s="181" t="s">
        <v>269</v>
      </c>
      <c r="G15" s="186">
        <v>6.5</v>
      </c>
      <c r="H15" s="181">
        <v>7</v>
      </c>
      <c r="I15" s="176" t="s">
        <v>22</v>
      </c>
      <c r="J15" s="181">
        <v>2</v>
      </c>
      <c r="K15" s="187">
        <v>7.1</v>
      </c>
      <c r="L15" s="185">
        <f t="shared" si="1"/>
        <v>6.966666666666667</v>
      </c>
      <c r="M15" s="190">
        <v>2</v>
      </c>
      <c r="N15" s="188">
        <f>SUM(L14:L15)/2</f>
        <v>6.983333333333333</v>
      </c>
      <c r="O15" s="191">
        <v>1.4</v>
      </c>
      <c r="P15" s="181"/>
    </row>
    <row r="16" spans="1:16" ht="12.75">
      <c r="A16" s="189"/>
      <c r="B16" s="181"/>
      <c r="C16" s="182"/>
      <c r="D16" s="183"/>
      <c r="E16" s="184" t="str">
        <f t="shared" si="0"/>
        <v>-----------------</v>
      </c>
      <c r="F16" s="181"/>
      <c r="G16" s="186"/>
      <c r="H16" s="181"/>
      <c r="I16" s="176" t="s">
        <v>22</v>
      </c>
      <c r="J16" s="181"/>
      <c r="K16" s="187"/>
      <c r="L16" s="185" t="e">
        <f t="shared" si="1"/>
        <v>#DIV/0!</v>
      </c>
      <c r="M16" s="190"/>
      <c r="N16" s="188"/>
      <c r="O16" s="191"/>
      <c r="P16" s="181"/>
    </row>
    <row r="17" spans="1:16" ht="12.75">
      <c r="A17" s="189"/>
      <c r="B17" s="181"/>
      <c r="C17" s="182"/>
      <c r="D17" s="183"/>
      <c r="E17" s="184" t="str">
        <f t="shared" si="0"/>
        <v>-----------------</v>
      </c>
      <c r="F17" s="181"/>
      <c r="G17" s="186"/>
      <c r="H17" s="181"/>
      <c r="I17" s="176" t="s">
        <v>22</v>
      </c>
      <c r="J17" s="181"/>
      <c r="K17" s="187"/>
      <c r="L17" s="185" t="e">
        <f t="shared" si="1"/>
        <v>#DIV/0!</v>
      </c>
      <c r="M17" s="190"/>
      <c r="N17" s="188"/>
      <c r="O17" s="191"/>
      <c r="P17" s="181"/>
    </row>
    <row r="18" spans="1:16" ht="12.75">
      <c r="A18" s="189"/>
      <c r="B18" s="181"/>
      <c r="C18" s="182"/>
      <c r="D18" s="183"/>
      <c r="E18" s="184" t="str">
        <f t="shared" si="0"/>
        <v>-----------------</v>
      </c>
      <c r="F18" s="181"/>
      <c r="G18" s="186"/>
      <c r="H18" s="181"/>
      <c r="I18" s="176" t="s">
        <v>22</v>
      </c>
      <c r="J18" s="181"/>
      <c r="K18" s="187"/>
      <c r="L18" s="185" t="e">
        <f t="shared" si="1"/>
        <v>#DIV/0!</v>
      </c>
      <c r="M18" s="190"/>
      <c r="N18" s="188"/>
      <c r="O18" s="191"/>
      <c r="P18" s="181"/>
    </row>
    <row r="19" spans="1:16" ht="12.75">
      <c r="A19" s="189"/>
      <c r="B19" s="181"/>
      <c r="C19" s="182"/>
      <c r="D19" s="183"/>
      <c r="E19" s="184" t="str">
        <f t="shared" si="0"/>
        <v>-----------------</v>
      </c>
      <c r="F19" s="181"/>
      <c r="G19" s="186"/>
      <c r="H19" s="181"/>
      <c r="I19" s="176" t="s">
        <v>22</v>
      </c>
      <c r="J19" s="181"/>
      <c r="K19" s="187"/>
      <c r="L19" s="185" t="e">
        <f t="shared" si="1"/>
        <v>#DIV/0!</v>
      </c>
      <c r="M19" s="190"/>
      <c r="N19" s="188"/>
      <c r="O19" s="191"/>
      <c r="P19" s="181"/>
    </row>
    <row r="20" spans="1:16" ht="12.75">
      <c r="A20" s="189"/>
      <c r="B20" s="181"/>
      <c r="C20" s="182"/>
      <c r="D20" s="183"/>
      <c r="E20" s="184" t="str">
        <f t="shared" si="0"/>
        <v>-----------------</v>
      </c>
      <c r="F20" s="181"/>
      <c r="G20" s="186"/>
      <c r="H20" s="181"/>
      <c r="I20" s="176" t="s">
        <v>22</v>
      </c>
      <c r="J20" s="181"/>
      <c r="K20" s="187"/>
      <c r="L20" s="185" t="e">
        <f t="shared" si="1"/>
        <v>#DIV/0!</v>
      </c>
      <c r="M20" s="190"/>
      <c r="N20" s="188"/>
      <c r="O20" s="191"/>
      <c r="P20" s="181"/>
    </row>
    <row r="21" spans="1:16" ht="12.75">
      <c r="A21" s="189"/>
      <c r="B21" s="181"/>
      <c r="C21" s="182"/>
      <c r="D21" s="183"/>
      <c r="E21" s="184" t="str">
        <f t="shared" si="0"/>
        <v>-----------------</v>
      </c>
      <c r="F21" s="181"/>
      <c r="G21" s="186"/>
      <c r="H21" s="181"/>
      <c r="I21" s="176" t="s">
        <v>22</v>
      </c>
      <c r="J21" s="181"/>
      <c r="K21" s="187"/>
      <c r="L21" s="185" t="e">
        <f t="shared" si="1"/>
        <v>#DIV/0!</v>
      </c>
      <c r="M21" s="190"/>
      <c r="N21" s="188"/>
      <c r="O21" s="191"/>
      <c r="P21" s="181"/>
    </row>
    <row r="22" spans="1:16" ht="12.75">
      <c r="A22" s="189"/>
      <c r="B22" s="181"/>
      <c r="C22" s="182"/>
      <c r="D22" s="183"/>
      <c r="E22" s="184" t="str">
        <f t="shared" si="0"/>
        <v>-----------------</v>
      </c>
      <c r="F22" s="181"/>
      <c r="G22" s="186"/>
      <c r="H22" s="181"/>
      <c r="I22" s="176" t="s">
        <v>22</v>
      </c>
      <c r="J22" s="181"/>
      <c r="K22" s="187"/>
      <c r="L22" s="185" t="e">
        <f t="shared" si="1"/>
        <v>#DIV/0!</v>
      </c>
      <c r="M22" s="190"/>
      <c r="N22" s="188"/>
      <c r="O22" s="191"/>
      <c r="P22" s="181"/>
    </row>
    <row r="23" spans="1:16" ht="12.75">
      <c r="A23" s="189"/>
      <c r="B23" s="181"/>
      <c r="C23" s="182"/>
      <c r="D23" s="183"/>
      <c r="E23" s="184" t="str">
        <f t="shared" si="0"/>
        <v>-----------------</v>
      </c>
      <c r="F23" s="181"/>
      <c r="G23" s="186"/>
      <c r="H23" s="181"/>
      <c r="I23" s="176" t="s">
        <v>22</v>
      </c>
      <c r="J23" s="181"/>
      <c r="K23" s="187"/>
      <c r="L23" s="185" t="e">
        <f t="shared" si="1"/>
        <v>#DIV/0!</v>
      </c>
      <c r="M23" s="190"/>
      <c r="N23" s="188"/>
      <c r="O23" s="191"/>
      <c r="P23" s="181"/>
    </row>
    <row r="24" spans="1:16" ht="12.75">
      <c r="A24" s="189"/>
      <c r="B24" s="181"/>
      <c r="C24" s="182"/>
      <c r="D24" s="183"/>
      <c r="E24" s="184" t="str">
        <f>IF(AND(C24+D24+2415018.5=2415018.5),"-----------------",C24+D24+2415018.5)</f>
        <v>-----------------</v>
      </c>
      <c r="F24" s="181"/>
      <c r="G24" s="186"/>
      <c r="H24" s="181"/>
      <c r="I24" s="176" t="s">
        <v>22</v>
      </c>
      <c r="J24" s="181"/>
      <c r="K24" s="187"/>
      <c r="L24" s="185" t="e">
        <f>SUM(G24)+H24/(H24+J24)*(K24-G24)</f>
        <v>#DIV/0!</v>
      </c>
      <c r="M24" s="190"/>
      <c r="N24" s="188"/>
      <c r="O24" s="191"/>
      <c r="P24" s="181"/>
    </row>
    <row r="25" spans="1:16" ht="12.75">
      <c r="A25" s="189"/>
      <c r="B25" s="181"/>
      <c r="C25" s="182"/>
      <c r="D25" s="183"/>
      <c r="E25" s="184" t="str">
        <f>IF(AND(C25+D25+2415018.5=2415018.5),"-----------------",C25+D25+2415018.5)</f>
        <v>-----------------</v>
      </c>
      <c r="F25" s="181"/>
      <c r="G25" s="186"/>
      <c r="H25" s="181"/>
      <c r="I25" s="176" t="s">
        <v>22</v>
      </c>
      <c r="J25" s="181"/>
      <c r="K25" s="187"/>
      <c r="L25" s="185" t="e">
        <f>SUM(G25)+H25/(H25+J25)*(K25-G25)</f>
        <v>#DIV/0!</v>
      </c>
      <c r="M25" s="190"/>
      <c r="N25" s="188"/>
      <c r="O25" s="191"/>
      <c r="P25" s="181"/>
    </row>
    <row r="26" spans="1:16" ht="12.75">
      <c r="A26" s="189"/>
      <c r="B26" s="181"/>
      <c r="C26" s="182"/>
      <c r="D26" s="183"/>
      <c r="E26" s="184" t="str">
        <f>IF(AND(C26+D26+2415018.5=2415018.5),"-----------------",C26+D26+2415018.5)</f>
        <v>-----------------</v>
      </c>
      <c r="F26" s="181"/>
      <c r="G26" s="186"/>
      <c r="H26" s="181"/>
      <c r="I26" s="176" t="s">
        <v>22</v>
      </c>
      <c r="J26" s="181"/>
      <c r="K26" s="187"/>
      <c r="L26" s="185" t="e">
        <f>SUM(G26)+H26/(H26+J26)*(K26-G26)</f>
        <v>#DIV/0!</v>
      </c>
      <c r="M26" s="190"/>
      <c r="N26" s="188"/>
      <c r="O26" s="191"/>
      <c r="P26" s="181"/>
    </row>
    <row r="27" spans="1:16" ht="12.75">
      <c r="A27" s="189"/>
      <c r="B27" s="181"/>
      <c r="C27" s="182"/>
      <c r="D27" s="183"/>
      <c r="E27" s="184" t="str">
        <f>IF(AND(C27+D27+2415018.5=2415018.5),"-----------------",C27+D27+2415018.5)</f>
        <v>-----------------</v>
      </c>
      <c r="F27" s="181"/>
      <c r="G27" s="186"/>
      <c r="H27" s="181"/>
      <c r="I27" s="176" t="s">
        <v>22</v>
      </c>
      <c r="J27" s="181"/>
      <c r="K27" s="187"/>
      <c r="L27" s="185" t="e">
        <f>SUM(G27)+H27/(H27+J27)*(K27-G27)</f>
        <v>#DIV/0!</v>
      </c>
      <c r="M27" s="190"/>
      <c r="N27" s="188"/>
      <c r="O27" s="191"/>
      <c r="P27" s="181"/>
    </row>
    <row r="28" spans="1:16" ht="13.5" thickBot="1">
      <c r="A28" s="189"/>
      <c r="B28" s="181"/>
      <c r="C28" s="182"/>
      <c r="D28" s="183"/>
      <c r="E28" s="184" t="str">
        <f>IF(AND(C28+D28+2415018.5=2415018.5),"-----------------",C28+D28+2415018.5)</f>
        <v>-----------------</v>
      </c>
      <c r="F28" s="181"/>
      <c r="G28" s="193"/>
      <c r="H28" s="194"/>
      <c r="I28" s="195" t="s">
        <v>22</v>
      </c>
      <c r="J28" s="194"/>
      <c r="K28" s="196"/>
      <c r="L28" s="185" t="e">
        <f>SUM(G28)+H28/(H28+J28)*(K28-G28)</f>
        <v>#DIV/0!</v>
      </c>
      <c r="M28" s="190"/>
      <c r="N28" s="188"/>
      <c r="O28" s="192"/>
      <c r="P28" s="181"/>
    </row>
    <row r="29" ht="13.5" thickTop="1"/>
    <row r="30" spans="1:14" s="198" customFormat="1" ht="12.75">
      <c r="A30" s="197" t="s">
        <v>253</v>
      </c>
      <c r="C30" s="199"/>
      <c r="D30" s="200"/>
      <c r="K30" s="201"/>
      <c r="M30" s="109"/>
      <c r="N30" s="109"/>
    </row>
    <row r="31" spans="3:14" s="198" customFormat="1" ht="12.75">
      <c r="C31" s="199"/>
      <c r="D31" s="200"/>
      <c r="K31" s="201"/>
      <c r="M31" s="109"/>
      <c r="N31" s="109"/>
    </row>
    <row r="32" spans="1:14" s="202" customFormat="1" ht="12.75">
      <c r="A32" s="202" t="s">
        <v>254</v>
      </c>
      <c r="C32" s="203"/>
      <c r="D32" s="204"/>
      <c r="K32" s="205"/>
      <c r="M32" s="109"/>
      <c r="N32" s="109"/>
    </row>
    <row r="33" spans="1:14" s="202" customFormat="1" ht="12.75">
      <c r="A33" s="202" t="s">
        <v>255</v>
      </c>
      <c r="C33" s="203"/>
      <c r="D33" s="204"/>
      <c r="K33" s="205"/>
      <c r="M33" s="109"/>
      <c r="N33" s="109"/>
    </row>
    <row r="34" spans="3:14" s="202" customFormat="1" ht="12.75">
      <c r="C34" s="203"/>
      <c r="D34" s="204"/>
      <c r="K34" s="205"/>
      <c r="M34" s="109"/>
      <c r="N34" s="109"/>
    </row>
    <row r="35" spans="1:14" s="202" customFormat="1" ht="12.75">
      <c r="A35" s="202" t="s">
        <v>256</v>
      </c>
      <c r="C35" s="203"/>
      <c r="D35" s="204"/>
      <c r="K35" s="205"/>
      <c r="M35" s="109"/>
      <c r="N35" s="109"/>
    </row>
    <row r="36" spans="1:14" s="202" customFormat="1" ht="12.75">
      <c r="A36" s="202" t="s">
        <v>257</v>
      </c>
      <c r="C36" s="203"/>
      <c r="D36" s="204"/>
      <c r="K36" s="205"/>
      <c r="M36" s="109"/>
      <c r="N36" s="109"/>
    </row>
    <row r="37" spans="3:14" s="202" customFormat="1" ht="12.75">
      <c r="C37" s="203"/>
      <c r="D37" s="204"/>
      <c r="K37" s="205"/>
      <c r="M37" s="109"/>
      <c r="N37" s="109"/>
    </row>
    <row r="38" spans="1:14" s="202" customFormat="1" ht="12.75">
      <c r="A38" s="206" t="s">
        <v>258</v>
      </c>
      <c r="C38" s="203"/>
      <c r="D38" s="204"/>
      <c r="K38" s="205"/>
      <c r="M38" s="109"/>
      <c r="N38" s="109"/>
    </row>
    <row r="39" spans="1:14" s="202" customFormat="1" ht="12.75">
      <c r="A39" s="206" t="s">
        <v>32</v>
      </c>
      <c r="C39" s="203"/>
      <c r="D39" s="204"/>
      <c r="K39" s="205"/>
      <c r="M39" s="109"/>
      <c r="N39" s="109"/>
    </row>
    <row r="40" spans="1:14" s="202" customFormat="1" ht="10.5" customHeight="1">
      <c r="A40" s="206"/>
      <c r="C40" s="203"/>
      <c r="D40" s="204"/>
      <c r="K40" s="205"/>
      <c r="M40" s="109"/>
      <c r="N40" s="109"/>
    </row>
    <row r="41" spans="1:14" s="202" customFormat="1" ht="12.75">
      <c r="A41" s="206" t="s">
        <v>259</v>
      </c>
      <c r="C41" s="203"/>
      <c r="D41" s="204"/>
      <c r="K41" s="205"/>
      <c r="M41" s="109"/>
      <c r="N41" s="109"/>
    </row>
    <row r="42" spans="1:14" s="202" customFormat="1" ht="12.75">
      <c r="A42" s="206" t="s">
        <v>34</v>
      </c>
      <c r="C42" s="203"/>
      <c r="D42" s="204"/>
      <c r="K42" s="205"/>
      <c r="M42" s="109"/>
      <c r="N42" s="109"/>
    </row>
    <row r="43" spans="1:14" s="202" customFormat="1" ht="12.75">
      <c r="A43" s="206" t="s">
        <v>35</v>
      </c>
      <c r="C43" s="203"/>
      <c r="D43" s="204"/>
      <c r="K43" s="205"/>
      <c r="M43" s="109"/>
      <c r="N43" s="109"/>
    </row>
    <row r="44" spans="1:14" s="202" customFormat="1" ht="10.5" customHeight="1">
      <c r="A44" s="206" t="s">
        <v>36</v>
      </c>
      <c r="C44" s="203"/>
      <c r="D44" s="204"/>
      <c r="K44" s="205"/>
      <c r="M44" s="109"/>
      <c r="N44" s="109"/>
    </row>
    <row r="45" spans="1:14" s="208" customFormat="1" ht="10.5" customHeight="1">
      <c r="A45" s="207" t="s">
        <v>260</v>
      </c>
      <c r="C45" s="209"/>
      <c r="D45" s="210"/>
      <c r="K45" s="211"/>
      <c r="M45" s="155"/>
      <c r="N45" s="155"/>
    </row>
    <row r="46" spans="1:14" s="202" customFormat="1" ht="10.5" customHeight="1">
      <c r="A46" s="206"/>
      <c r="C46" s="203"/>
      <c r="D46" s="204"/>
      <c r="K46" s="205"/>
      <c r="M46" s="109"/>
      <c r="N46" s="109"/>
    </row>
    <row r="47" spans="1:14" s="202" customFormat="1" ht="12.75">
      <c r="A47" s="206" t="s">
        <v>37</v>
      </c>
      <c r="B47" s="206" t="s">
        <v>39</v>
      </c>
      <c r="C47" s="203"/>
      <c r="D47" s="204"/>
      <c r="K47" s="205"/>
      <c r="M47" s="109"/>
      <c r="N47" s="109"/>
    </row>
    <row r="48" spans="1:14" s="202" customFormat="1" ht="12.75">
      <c r="A48" s="202" t="s">
        <v>38</v>
      </c>
      <c r="B48" s="202" t="s">
        <v>41</v>
      </c>
      <c r="C48" s="203"/>
      <c r="D48" s="204"/>
      <c r="K48" s="205"/>
      <c r="M48" s="109"/>
      <c r="N48" s="109"/>
    </row>
    <row r="49" spans="1:14" s="202" customFormat="1" ht="12.75">
      <c r="A49" s="202" t="s">
        <v>40</v>
      </c>
      <c r="B49" s="202" t="s">
        <v>43</v>
      </c>
      <c r="C49" s="203"/>
      <c r="D49" s="204"/>
      <c r="K49" s="205"/>
      <c r="M49" s="109"/>
      <c r="N49" s="109"/>
    </row>
    <row r="50" spans="1:14" s="202" customFormat="1" ht="12.75">
      <c r="A50" s="202" t="s">
        <v>42</v>
      </c>
      <c r="B50" s="206" t="s">
        <v>261</v>
      </c>
      <c r="C50" s="203"/>
      <c r="D50" s="204"/>
      <c r="K50" s="205"/>
      <c r="M50" s="109"/>
      <c r="N50" s="109"/>
    </row>
    <row r="51" spans="1:14" s="202" customFormat="1" ht="12.75">
      <c r="A51" s="202" t="s">
        <v>262</v>
      </c>
      <c r="B51" s="206" t="s">
        <v>44</v>
      </c>
      <c r="C51" s="203"/>
      <c r="D51" s="204"/>
      <c r="K51" s="205"/>
      <c r="M51" s="109"/>
      <c r="N51" s="109"/>
    </row>
    <row r="52" spans="3:14" s="202" customFormat="1" ht="4.5" customHeight="1">
      <c r="C52" s="203"/>
      <c r="D52" s="204"/>
      <c r="K52" s="205"/>
      <c r="M52" s="109"/>
      <c r="N52" s="109"/>
    </row>
    <row r="53" spans="1:14" s="202" customFormat="1" ht="12.75">
      <c r="A53" s="206" t="s">
        <v>45</v>
      </c>
      <c r="C53" s="203"/>
      <c r="D53" s="204"/>
      <c r="K53" s="205"/>
      <c r="M53" s="109"/>
      <c r="N53" s="109"/>
    </row>
    <row r="54" spans="1:14" s="202" customFormat="1" ht="12.75">
      <c r="A54" s="206" t="s">
        <v>46</v>
      </c>
      <c r="C54" s="203"/>
      <c r="D54" s="204"/>
      <c r="K54" s="205"/>
      <c r="M54" s="109"/>
      <c r="N54" s="109"/>
    </row>
    <row r="55" spans="3:14" s="202" customFormat="1" ht="12.75">
      <c r="C55" s="203"/>
      <c r="D55" s="204"/>
      <c r="K55" s="205"/>
      <c r="M55" s="109"/>
      <c r="N55" s="109"/>
    </row>
    <row r="56" spans="1:14" s="202" customFormat="1" ht="12.75">
      <c r="A56" s="206" t="s">
        <v>263</v>
      </c>
      <c r="C56" s="203"/>
      <c r="D56" s="204"/>
      <c r="K56" s="205"/>
      <c r="M56" s="109"/>
      <c r="N56" s="109"/>
    </row>
    <row r="57" spans="1:14" s="202" customFormat="1" ht="12.75">
      <c r="A57" s="206" t="s">
        <v>48</v>
      </c>
      <c r="C57" s="203"/>
      <c r="D57" s="204"/>
      <c r="K57" s="205"/>
      <c r="M57" s="109"/>
      <c r="N57" s="109"/>
    </row>
    <row r="58" spans="1:14" s="202" customFormat="1" ht="12.75">
      <c r="A58" s="206" t="s">
        <v>49</v>
      </c>
      <c r="C58" s="203"/>
      <c r="D58" s="204"/>
      <c r="K58" s="205"/>
      <c r="M58" s="109"/>
      <c r="N58" s="109"/>
    </row>
    <row r="59" spans="3:14" s="202" customFormat="1" ht="4.5" customHeight="1">
      <c r="C59" s="203"/>
      <c r="D59" s="204"/>
      <c r="K59" s="205"/>
      <c r="M59" s="109"/>
      <c r="N59" s="109"/>
    </row>
    <row r="60" spans="1:14" s="202" customFormat="1" ht="12.75">
      <c r="A60" s="202" t="s">
        <v>50</v>
      </c>
      <c r="C60" s="203"/>
      <c r="D60" s="204"/>
      <c r="K60" s="205"/>
      <c r="M60" s="109"/>
      <c r="N60" s="109"/>
    </row>
    <row r="61" spans="3:14" s="202" customFormat="1" ht="12.75">
      <c r="C61" s="203"/>
      <c r="D61" s="204"/>
      <c r="K61" s="205"/>
      <c r="M61" s="109"/>
      <c r="N61" s="109"/>
    </row>
    <row r="62" spans="1:14" s="202" customFormat="1" ht="12.75">
      <c r="A62" s="206" t="s">
        <v>264</v>
      </c>
      <c r="C62" s="203"/>
      <c r="D62" s="204"/>
      <c r="K62" s="205"/>
      <c r="M62" s="109"/>
      <c r="N62" s="109"/>
    </row>
    <row r="63" spans="1:14" s="202" customFormat="1" ht="12.75">
      <c r="A63" s="212" t="s">
        <v>265</v>
      </c>
      <c r="C63" s="203"/>
      <c r="D63" s="204"/>
      <c r="K63" s="205"/>
      <c r="M63" s="109"/>
      <c r="N63" s="109"/>
    </row>
    <row r="64" spans="3:14" s="202" customFormat="1" ht="12.75">
      <c r="C64" s="203"/>
      <c r="D64" s="204"/>
      <c r="K64" s="205"/>
      <c r="M64" s="109"/>
      <c r="N64" s="109"/>
    </row>
    <row r="65" spans="1:14" s="202" customFormat="1" ht="12.75">
      <c r="A65" s="206" t="s">
        <v>266</v>
      </c>
      <c r="C65" s="203"/>
      <c r="D65" s="204"/>
      <c r="K65" s="205"/>
      <c r="M65" s="109"/>
      <c r="N65" s="109"/>
    </row>
    <row r="66" spans="1:14" s="202" customFormat="1" ht="12.75">
      <c r="A66" s="212" t="s">
        <v>267</v>
      </c>
      <c r="C66" s="203"/>
      <c r="D66" s="204"/>
      <c r="K66" s="205"/>
      <c r="M66" s="109"/>
      <c r="N66" s="109"/>
    </row>
  </sheetData>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2:M159"/>
  <sheetViews>
    <sheetView workbookViewId="0" topLeftCell="A133">
      <selection activeCell="D164" sqref="D164"/>
    </sheetView>
  </sheetViews>
  <sheetFormatPr defaultColWidth="11.421875" defaultRowHeight="12.75"/>
  <cols>
    <col min="6" max="6" width="11.421875" style="103" customWidth="1"/>
    <col min="7" max="9" width="11.421875" style="2" customWidth="1"/>
  </cols>
  <sheetData>
    <row r="12" spans="5:7" ht="12.75">
      <c r="E12">
        <v>1</v>
      </c>
      <c r="F12" s="103">
        <v>38520</v>
      </c>
      <c r="G12" s="2">
        <v>6.43</v>
      </c>
    </row>
    <row r="13" spans="5:7" ht="12.75">
      <c r="E13">
        <f>1+E12</f>
        <v>2</v>
      </c>
      <c r="F13" s="103">
        <v>38528</v>
      </c>
      <c r="G13" s="2">
        <v>6.49</v>
      </c>
    </row>
    <row r="14" spans="5:7" ht="12.75">
      <c r="E14">
        <f aca="true" t="shared" si="0" ref="E14:E38">1+E13</f>
        <v>3</v>
      </c>
      <c r="F14" s="103">
        <v>38543</v>
      </c>
      <c r="G14" s="2">
        <v>6.18</v>
      </c>
    </row>
    <row r="15" spans="5:7" ht="12.75">
      <c r="E15">
        <f t="shared" si="0"/>
        <v>4</v>
      </c>
      <c r="F15" s="103">
        <v>38547</v>
      </c>
      <c r="G15" s="2">
        <v>6.27</v>
      </c>
    </row>
    <row r="16" spans="5:7" ht="12.75">
      <c r="E16">
        <f t="shared" si="0"/>
        <v>5</v>
      </c>
      <c r="F16" s="103">
        <v>38551</v>
      </c>
      <c r="G16" s="2">
        <v>6.25</v>
      </c>
    </row>
    <row r="17" spans="5:7" ht="12.75">
      <c r="E17">
        <f t="shared" si="0"/>
        <v>6</v>
      </c>
      <c r="F17" s="103">
        <v>38555</v>
      </c>
      <c r="G17" s="2">
        <v>6.4</v>
      </c>
    </row>
    <row r="18" spans="5:7" ht="12.75">
      <c r="E18">
        <f t="shared" si="0"/>
        <v>7</v>
      </c>
      <c r="F18" s="103">
        <v>38559</v>
      </c>
      <c r="G18" s="2">
        <v>6.4</v>
      </c>
    </row>
    <row r="19" spans="5:7" ht="12.75">
      <c r="E19">
        <f t="shared" si="0"/>
        <v>8</v>
      </c>
      <c r="F19" s="103">
        <v>38566</v>
      </c>
      <c r="G19" s="2">
        <v>6.42</v>
      </c>
    </row>
    <row r="20" spans="5:7" ht="12.75">
      <c r="E20">
        <f t="shared" si="0"/>
        <v>9</v>
      </c>
      <c r="F20" s="103">
        <v>38567</v>
      </c>
      <c r="G20" s="2">
        <v>6.43</v>
      </c>
    </row>
    <row r="21" spans="5:7" ht="12.75">
      <c r="E21">
        <f t="shared" si="0"/>
        <v>10</v>
      </c>
      <c r="F21" s="103">
        <v>38573</v>
      </c>
      <c r="G21" s="2">
        <v>6.47</v>
      </c>
    </row>
    <row r="22" spans="5:7" ht="12.75">
      <c r="E22">
        <f t="shared" si="0"/>
        <v>11</v>
      </c>
      <c r="F22" s="103">
        <v>38574</v>
      </c>
      <c r="G22" s="2">
        <v>6.51</v>
      </c>
    </row>
    <row r="23" spans="5:7" ht="12.75">
      <c r="E23">
        <f t="shared" si="0"/>
        <v>12</v>
      </c>
      <c r="F23" s="103">
        <v>38576</v>
      </c>
      <c r="G23" s="2">
        <v>6.4</v>
      </c>
    </row>
    <row r="24" spans="5:7" ht="12.75">
      <c r="E24">
        <f t="shared" si="0"/>
        <v>13</v>
      </c>
      <c r="F24" s="103">
        <v>38578</v>
      </c>
      <c r="G24" s="2">
        <v>6.45</v>
      </c>
    </row>
    <row r="25" spans="5:7" ht="12.75">
      <c r="E25">
        <f t="shared" si="0"/>
        <v>14</v>
      </c>
      <c r="F25" s="103">
        <v>38579</v>
      </c>
      <c r="G25" s="2">
        <v>6.47</v>
      </c>
    </row>
    <row r="26" spans="5:7" ht="12.75">
      <c r="E26">
        <f t="shared" si="0"/>
        <v>15</v>
      </c>
      <c r="F26" s="103">
        <v>38581</v>
      </c>
      <c r="G26" s="2">
        <v>6.48</v>
      </c>
    </row>
    <row r="27" spans="5:7" ht="12.75">
      <c r="E27">
        <f t="shared" si="0"/>
        <v>16</v>
      </c>
      <c r="F27" s="103">
        <v>38589</v>
      </c>
      <c r="G27" s="2">
        <v>6.73</v>
      </c>
    </row>
    <row r="28" spans="5:7" ht="12.75">
      <c r="E28">
        <f t="shared" si="0"/>
        <v>17</v>
      </c>
      <c r="F28" s="103">
        <v>38597</v>
      </c>
      <c r="G28" s="2">
        <v>6.96</v>
      </c>
    </row>
    <row r="29" spans="5:7" ht="12.75">
      <c r="E29">
        <f t="shared" si="0"/>
        <v>18</v>
      </c>
      <c r="F29" s="103">
        <v>38604</v>
      </c>
      <c r="G29" s="2">
        <v>7.24</v>
      </c>
    </row>
    <row r="30" spans="5:7" ht="12.75">
      <c r="E30">
        <f t="shared" si="0"/>
        <v>19</v>
      </c>
      <c r="F30" s="103">
        <v>38613</v>
      </c>
      <c r="G30" s="2">
        <v>7.22</v>
      </c>
    </row>
    <row r="31" spans="5:7" ht="12.75">
      <c r="E31">
        <f t="shared" si="0"/>
        <v>20</v>
      </c>
      <c r="F31" s="103">
        <v>38615</v>
      </c>
      <c r="G31" s="2">
        <v>7.26</v>
      </c>
    </row>
    <row r="32" spans="5:7" ht="12.75">
      <c r="E32">
        <f t="shared" si="0"/>
        <v>21</v>
      </c>
      <c r="F32" s="103">
        <v>38626</v>
      </c>
      <c r="G32" s="2">
        <v>6.83</v>
      </c>
    </row>
    <row r="33" spans="5:7" ht="12.75">
      <c r="E33">
        <f t="shared" si="0"/>
        <v>22</v>
      </c>
      <c r="F33" s="103">
        <v>38632</v>
      </c>
      <c r="G33" s="2">
        <v>7.05</v>
      </c>
    </row>
    <row r="34" spans="5:7" ht="12.75">
      <c r="E34">
        <f t="shared" si="0"/>
        <v>23</v>
      </c>
      <c r="F34" s="103">
        <v>38646</v>
      </c>
      <c r="G34" s="2">
        <v>6.74</v>
      </c>
    </row>
    <row r="35" spans="5:7" ht="12.75">
      <c r="E35">
        <f t="shared" si="0"/>
        <v>24</v>
      </c>
      <c r="F35" s="103">
        <v>38651</v>
      </c>
      <c r="G35" s="2">
        <v>6.75</v>
      </c>
    </row>
    <row r="36" spans="5:7" ht="12.75">
      <c r="E36">
        <f t="shared" si="0"/>
        <v>25</v>
      </c>
      <c r="F36" s="103">
        <v>38662</v>
      </c>
      <c r="G36" s="2">
        <v>6.5</v>
      </c>
    </row>
    <row r="37" spans="5:7" ht="12.75">
      <c r="E37">
        <f t="shared" si="0"/>
        <v>26</v>
      </c>
      <c r="F37" s="103">
        <v>38675</v>
      </c>
      <c r="G37" s="2">
        <v>6.77</v>
      </c>
    </row>
    <row r="38" spans="5:7" ht="12.75">
      <c r="E38">
        <f t="shared" si="0"/>
        <v>27</v>
      </c>
      <c r="F38" s="103">
        <v>38677</v>
      </c>
      <c r="G38" s="2">
        <v>6.51</v>
      </c>
    </row>
    <row r="43" spans="9:13" ht="12.75">
      <c r="I43" s="2" t="s">
        <v>218</v>
      </c>
      <c r="J43" t="s">
        <v>129</v>
      </c>
      <c r="K43" t="s">
        <v>130</v>
      </c>
      <c r="L43" t="s">
        <v>219</v>
      </c>
      <c r="M43" t="s">
        <v>220</v>
      </c>
    </row>
    <row r="44" spans="3:9" ht="12.75">
      <c r="C44">
        <v>1</v>
      </c>
      <c r="D44">
        <v>4</v>
      </c>
      <c r="E44" t="s">
        <v>106</v>
      </c>
      <c r="F44" s="103">
        <v>38500</v>
      </c>
      <c r="G44" s="2">
        <v>6.8</v>
      </c>
      <c r="H44" s="102">
        <v>38500</v>
      </c>
      <c r="I44" s="2">
        <v>6.8</v>
      </c>
    </row>
    <row r="45" spans="2:9" ht="12.75">
      <c r="B45" s="2"/>
      <c r="C45">
        <f>SUM(C44)+1</f>
        <v>2</v>
      </c>
      <c r="D45">
        <v>4</v>
      </c>
      <c r="E45" t="s">
        <v>106</v>
      </c>
      <c r="F45" s="103">
        <v>38507</v>
      </c>
      <c r="G45" s="2">
        <v>6.6</v>
      </c>
      <c r="H45" s="102">
        <v>38507</v>
      </c>
      <c r="I45" s="2">
        <v>6.6</v>
      </c>
    </row>
    <row r="46" spans="2:8" ht="12.75">
      <c r="B46" s="2">
        <v>6.94</v>
      </c>
      <c r="C46">
        <f aca="true" t="shared" si="1" ref="C46:C112">SUM(C45)+1</f>
        <v>3</v>
      </c>
      <c r="D46">
        <v>2</v>
      </c>
      <c r="E46" t="s">
        <v>110</v>
      </c>
      <c r="F46" s="103">
        <v>38508</v>
      </c>
      <c r="G46" s="2">
        <v>6.94</v>
      </c>
      <c r="H46" s="102">
        <v>38508</v>
      </c>
    </row>
    <row r="47" spans="3:8" ht="12.75">
      <c r="C47">
        <f t="shared" si="1"/>
        <v>4</v>
      </c>
      <c r="D47">
        <v>4</v>
      </c>
      <c r="E47" t="s">
        <v>106</v>
      </c>
      <c r="F47" s="103">
        <v>38517</v>
      </c>
      <c r="G47" s="2">
        <v>6.91</v>
      </c>
      <c r="H47" s="102">
        <f>SUM(F47)</f>
        <v>38517</v>
      </c>
    </row>
    <row r="48" spans="3:9" ht="12.75">
      <c r="C48">
        <f t="shared" si="1"/>
        <v>5</v>
      </c>
      <c r="D48">
        <v>2</v>
      </c>
      <c r="E48" t="s">
        <v>96</v>
      </c>
      <c r="F48" s="103">
        <v>38520</v>
      </c>
      <c r="G48" s="2">
        <v>6.43</v>
      </c>
      <c r="H48" s="102">
        <f aca="true" t="shared" si="2" ref="H48:H70">SUM(F48)</f>
        <v>38520</v>
      </c>
      <c r="I48" s="2">
        <f>G48</f>
        <v>6.43</v>
      </c>
    </row>
    <row r="49" spans="1:8" ht="12.75">
      <c r="A49">
        <v>4</v>
      </c>
      <c r="B49">
        <v>6.6</v>
      </c>
      <c r="C49">
        <f t="shared" si="1"/>
        <v>6</v>
      </c>
      <c r="D49">
        <v>4</v>
      </c>
      <c r="E49" t="s">
        <v>106</v>
      </c>
      <c r="F49" s="103">
        <v>38527</v>
      </c>
      <c r="G49" s="2">
        <v>6.6</v>
      </c>
      <c r="H49" s="102">
        <f>SUM(F49)</f>
        <v>38527</v>
      </c>
    </row>
    <row r="50" spans="3:8" ht="12.75">
      <c r="C50">
        <f t="shared" si="1"/>
        <v>7</v>
      </c>
      <c r="D50">
        <v>1</v>
      </c>
      <c r="E50" t="s">
        <v>96</v>
      </c>
      <c r="F50" s="103">
        <v>38528</v>
      </c>
      <c r="G50" s="2">
        <v>6.49</v>
      </c>
      <c r="H50" s="102">
        <f t="shared" si="2"/>
        <v>38528</v>
      </c>
    </row>
    <row r="51" spans="3:10" ht="12.75">
      <c r="C51">
        <f t="shared" si="1"/>
        <v>8</v>
      </c>
      <c r="D51">
        <v>2</v>
      </c>
      <c r="E51" t="s">
        <v>105</v>
      </c>
      <c r="F51" s="103">
        <v>38528</v>
      </c>
      <c r="G51" s="2">
        <v>6.46</v>
      </c>
      <c r="H51" s="102">
        <f t="shared" si="2"/>
        <v>38528</v>
      </c>
      <c r="J51" s="2">
        <f>SUM(G50:G51)/2</f>
        <v>6.475</v>
      </c>
    </row>
    <row r="52" spans="1:8" ht="12.75">
      <c r="A52">
        <v>2</v>
      </c>
      <c r="B52">
        <v>6.22</v>
      </c>
      <c r="C52">
        <f t="shared" si="1"/>
        <v>9</v>
      </c>
      <c r="D52">
        <v>2</v>
      </c>
      <c r="E52" t="s">
        <v>221</v>
      </c>
      <c r="F52" s="103">
        <v>38529</v>
      </c>
      <c r="G52" s="2">
        <v>6.22</v>
      </c>
      <c r="H52" s="102">
        <f t="shared" si="2"/>
        <v>38529</v>
      </c>
    </row>
    <row r="53" spans="3:9" ht="12.75">
      <c r="C53">
        <f t="shared" si="1"/>
        <v>10</v>
      </c>
      <c r="D53">
        <v>2</v>
      </c>
      <c r="E53" t="s">
        <v>221</v>
      </c>
      <c r="F53" s="103">
        <v>38532</v>
      </c>
      <c r="G53" s="2">
        <v>6.3</v>
      </c>
      <c r="H53" s="102">
        <f t="shared" si="2"/>
        <v>38532</v>
      </c>
      <c r="I53" s="2">
        <v>6.3</v>
      </c>
    </row>
    <row r="54" spans="1:8" ht="12.75">
      <c r="A54">
        <v>4</v>
      </c>
      <c r="B54">
        <v>6.6</v>
      </c>
      <c r="C54">
        <f t="shared" si="1"/>
        <v>11</v>
      </c>
      <c r="D54">
        <v>4</v>
      </c>
      <c r="E54" t="s">
        <v>106</v>
      </c>
      <c r="F54" s="103">
        <v>38533</v>
      </c>
      <c r="G54" s="2">
        <v>6.6</v>
      </c>
      <c r="H54" s="102">
        <f t="shared" si="2"/>
        <v>38533</v>
      </c>
    </row>
    <row r="55" spans="1:8" ht="12.75">
      <c r="A55">
        <v>2</v>
      </c>
      <c r="B55">
        <v>6.76</v>
      </c>
      <c r="C55">
        <f t="shared" si="1"/>
        <v>12</v>
      </c>
      <c r="D55">
        <v>2</v>
      </c>
      <c r="E55" t="s">
        <v>107</v>
      </c>
      <c r="F55" s="103">
        <v>38535</v>
      </c>
      <c r="G55" s="2">
        <v>6.76</v>
      </c>
      <c r="H55" s="102">
        <f t="shared" si="2"/>
        <v>38535</v>
      </c>
    </row>
    <row r="56" spans="1:9" ht="12.75">
      <c r="A56">
        <v>1</v>
      </c>
      <c r="B56">
        <v>6.34</v>
      </c>
      <c r="C56">
        <f t="shared" si="1"/>
        <v>13</v>
      </c>
      <c r="D56">
        <v>2</v>
      </c>
      <c r="E56" t="s">
        <v>221</v>
      </c>
      <c r="F56" s="103">
        <v>38536</v>
      </c>
      <c r="G56" s="2">
        <v>6.34</v>
      </c>
      <c r="H56" s="102">
        <f t="shared" si="2"/>
        <v>38536</v>
      </c>
      <c r="I56" s="2">
        <v>6.37</v>
      </c>
    </row>
    <row r="57" spans="3:8" ht="12.75">
      <c r="C57">
        <f t="shared" si="1"/>
        <v>14</v>
      </c>
      <c r="D57">
        <v>2</v>
      </c>
      <c r="E57" t="s">
        <v>96</v>
      </c>
      <c r="F57" s="103">
        <v>38543</v>
      </c>
      <c r="G57" s="2">
        <v>6.18</v>
      </c>
      <c r="H57" s="102">
        <f t="shared" si="2"/>
        <v>38543</v>
      </c>
    </row>
    <row r="58" spans="3:10" ht="12.75">
      <c r="C58">
        <f t="shared" si="1"/>
        <v>15</v>
      </c>
      <c r="D58">
        <v>4</v>
      </c>
      <c r="E58" t="s">
        <v>106</v>
      </c>
      <c r="F58" s="103">
        <v>38543</v>
      </c>
      <c r="G58" s="2">
        <v>6.49</v>
      </c>
      <c r="H58" s="102">
        <f t="shared" si="2"/>
        <v>38543</v>
      </c>
      <c r="J58" s="2">
        <f>SUM(G57:G58)/2</f>
        <v>6.335</v>
      </c>
    </row>
    <row r="59" spans="3:8" ht="12.75">
      <c r="C59">
        <f t="shared" si="1"/>
        <v>16</v>
      </c>
      <c r="D59">
        <v>1</v>
      </c>
      <c r="E59" t="s">
        <v>96</v>
      </c>
      <c r="F59" s="103">
        <v>38547</v>
      </c>
      <c r="G59" s="2">
        <v>6.27</v>
      </c>
      <c r="H59" s="102">
        <f t="shared" si="2"/>
        <v>38547</v>
      </c>
    </row>
    <row r="60" spans="3:10" ht="12.75">
      <c r="C60">
        <f t="shared" si="1"/>
        <v>17</v>
      </c>
      <c r="D60">
        <v>1</v>
      </c>
      <c r="E60" t="s">
        <v>97</v>
      </c>
      <c r="F60" s="103">
        <v>38547</v>
      </c>
      <c r="G60" s="2">
        <v>6.24</v>
      </c>
      <c r="H60" s="102">
        <f t="shared" si="2"/>
        <v>38547</v>
      </c>
      <c r="J60" s="2">
        <f>SUM(G59:G60)/2</f>
        <v>6.255</v>
      </c>
    </row>
    <row r="61" spans="3:10" ht="12.75">
      <c r="C61">
        <f t="shared" si="1"/>
        <v>18</v>
      </c>
      <c r="D61">
        <v>2</v>
      </c>
      <c r="E61" t="s">
        <v>105</v>
      </c>
      <c r="F61" s="103">
        <v>38548</v>
      </c>
      <c r="G61" s="2">
        <v>6.22</v>
      </c>
      <c r="H61" s="102">
        <f t="shared" si="2"/>
        <v>38548</v>
      </c>
      <c r="I61" s="2">
        <v>6.22</v>
      </c>
      <c r="J61" s="2"/>
    </row>
    <row r="62" spans="3:8" ht="12.75">
      <c r="C62">
        <f t="shared" si="1"/>
        <v>19</v>
      </c>
      <c r="D62">
        <v>2</v>
      </c>
      <c r="E62" t="s">
        <v>96</v>
      </c>
      <c r="F62" s="103">
        <v>38551</v>
      </c>
      <c r="G62" s="2">
        <v>6.25</v>
      </c>
      <c r="H62" s="102">
        <f t="shared" si="2"/>
        <v>38551</v>
      </c>
    </row>
    <row r="63" spans="3:10" ht="12.75">
      <c r="C63">
        <f t="shared" si="1"/>
        <v>20</v>
      </c>
      <c r="D63">
        <v>2</v>
      </c>
      <c r="E63" t="s">
        <v>97</v>
      </c>
      <c r="F63" s="103">
        <v>38551</v>
      </c>
      <c r="G63" s="2">
        <v>6.25</v>
      </c>
      <c r="H63" s="102">
        <f t="shared" si="2"/>
        <v>38551</v>
      </c>
      <c r="J63" s="2"/>
    </row>
    <row r="64" spans="3:11" ht="12.75">
      <c r="C64">
        <f t="shared" si="1"/>
        <v>21</v>
      </c>
      <c r="D64">
        <v>3</v>
      </c>
      <c r="E64" t="s">
        <v>106</v>
      </c>
      <c r="F64" s="103">
        <v>38551</v>
      </c>
      <c r="G64" s="2">
        <v>6.2</v>
      </c>
      <c r="H64" s="102">
        <f t="shared" si="2"/>
        <v>38551</v>
      </c>
      <c r="J64" s="2"/>
      <c r="K64" s="2">
        <f>SUM(G62:G64)/3</f>
        <v>6.233333333333333</v>
      </c>
    </row>
    <row r="65" spans="3:8" ht="12.75">
      <c r="C65">
        <f t="shared" si="1"/>
        <v>22</v>
      </c>
      <c r="D65">
        <v>1</v>
      </c>
      <c r="E65" t="s">
        <v>96</v>
      </c>
      <c r="F65" s="103">
        <v>38555</v>
      </c>
      <c r="G65" s="2">
        <v>6.4</v>
      </c>
      <c r="H65" s="102">
        <f t="shared" si="2"/>
        <v>38555</v>
      </c>
    </row>
    <row r="66" spans="3:8" ht="12.75">
      <c r="C66">
        <f t="shared" si="1"/>
        <v>23</v>
      </c>
      <c r="D66">
        <v>1</v>
      </c>
      <c r="E66" t="s">
        <v>105</v>
      </c>
      <c r="F66" s="103">
        <v>38555</v>
      </c>
      <c r="G66" s="2">
        <v>6.37</v>
      </c>
      <c r="H66" s="102">
        <f>SUM(F66)</f>
        <v>38555</v>
      </c>
    </row>
    <row r="67" spans="3:11" ht="12.75">
      <c r="C67">
        <f t="shared" si="1"/>
        <v>24</v>
      </c>
      <c r="D67">
        <v>2</v>
      </c>
      <c r="E67" t="s">
        <v>97</v>
      </c>
      <c r="F67" s="103">
        <v>38555</v>
      </c>
      <c r="G67" s="2">
        <v>6.49</v>
      </c>
      <c r="H67" s="102">
        <f t="shared" si="2"/>
        <v>38555</v>
      </c>
      <c r="J67" s="2"/>
      <c r="K67" s="2">
        <f>SUM(G65:G67)/3</f>
        <v>6.419999999999999</v>
      </c>
    </row>
    <row r="68" spans="3:8" ht="12.75">
      <c r="C68">
        <f t="shared" si="1"/>
        <v>25</v>
      </c>
      <c r="D68">
        <v>1</v>
      </c>
      <c r="E68" t="s">
        <v>96</v>
      </c>
      <c r="F68" s="103">
        <v>38559</v>
      </c>
      <c r="G68" s="2">
        <v>6.4</v>
      </c>
      <c r="H68" s="102">
        <f t="shared" si="2"/>
        <v>38559</v>
      </c>
    </row>
    <row r="69" spans="3:10" ht="12.75">
      <c r="C69">
        <f t="shared" si="1"/>
        <v>26</v>
      </c>
      <c r="D69">
        <v>1</v>
      </c>
      <c r="E69" t="s">
        <v>97</v>
      </c>
      <c r="F69" s="103">
        <v>38559</v>
      </c>
      <c r="G69" s="2">
        <v>6.39</v>
      </c>
      <c r="H69" s="102">
        <f t="shared" si="2"/>
        <v>38559</v>
      </c>
      <c r="J69" s="2">
        <f>SUM(G68:G69)/2</f>
        <v>6.395</v>
      </c>
    </row>
    <row r="70" spans="3:8" ht="12.75">
      <c r="C70">
        <f t="shared" si="1"/>
        <v>27</v>
      </c>
      <c r="D70">
        <v>3</v>
      </c>
      <c r="E70" t="s">
        <v>106</v>
      </c>
      <c r="F70" s="103">
        <v>38560</v>
      </c>
      <c r="G70" s="2">
        <v>6.27</v>
      </c>
      <c r="H70" s="102">
        <f t="shared" si="2"/>
        <v>38560</v>
      </c>
    </row>
    <row r="71" spans="3:10" ht="12.75">
      <c r="C71">
        <f t="shared" si="1"/>
        <v>28</v>
      </c>
      <c r="D71">
        <v>4</v>
      </c>
      <c r="E71" t="s">
        <v>108</v>
      </c>
      <c r="F71" s="103">
        <v>38560</v>
      </c>
      <c r="G71" s="2">
        <v>6.65</v>
      </c>
      <c r="H71" s="102">
        <v>38560</v>
      </c>
      <c r="J71" s="2">
        <f>SUM(G70:G71)/2</f>
        <v>6.46</v>
      </c>
    </row>
    <row r="72" spans="3:8" ht="12.75">
      <c r="C72">
        <f t="shared" si="1"/>
        <v>29</v>
      </c>
      <c r="D72">
        <v>2</v>
      </c>
      <c r="E72" t="s">
        <v>108</v>
      </c>
      <c r="F72" s="103">
        <v>38563</v>
      </c>
      <c r="G72" s="2">
        <v>6.63</v>
      </c>
      <c r="H72" s="102">
        <v>38563</v>
      </c>
    </row>
    <row r="73" spans="3:8" ht="12.75">
      <c r="C73">
        <f t="shared" si="1"/>
        <v>30</v>
      </c>
      <c r="D73">
        <v>2</v>
      </c>
      <c r="E73" t="s">
        <v>96</v>
      </c>
      <c r="F73" s="103">
        <v>38566</v>
      </c>
      <c r="G73" s="2">
        <v>6.42</v>
      </c>
      <c r="H73" s="102">
        <v>38566</v>
      </c>
    </row>
    <row r="74" spans="3:8" ht="12.75">
      <c r="C74">
        <f t="shared" si="1"/>
        <v>31</v>
      </c>
      <c r="D74">
        <v>2</v>
      </c>
      <c r="E74" t="s">
        <v>105</v>
      </c>
      <c r="F74" s="103">
        <v>38566</v>
      </c>
      <c r="G74" s="2">
        <v>6.36</v>
      </c>
      <c r="H74" s="102">
        <v>38566</v>
      </c>
    </row>
    <row r="75" spans="3:11" ht="12.75">
      <c r="C75">
        <f t="shared" si="1"/>
        <v>32</v>
      </c>
      <c r="D75">
        <v>3</v>
      </c>
      <c r="E75" t="s">
        <v>106</v>
      </c>
      <c r="F75" s="103">
        <v>38566</v>
      </c>
      <c r="G75" s="2">
        <v>6.26</v>
      </c>
      <c r="H75" s="102">
        <v>38566</v>
      </c>
      <c r="J75" s="2"/>
      <c r="K75" s="2">
        <f>SUM(G73:G75)/3</f>
        <v>6.346666666666667</v>
      </c>
    </row>
    <row r="76" spans="3:8" ht="12.75">
      <c r="C76">
        <f t="shared" si="1"/>
        <v>33</v>
      </c>
      <c r="D76">
        <v>1</v>
      </c>
      <c r="E76" t="s">
        <v>96</v>
      </c>
      <c r="F76" s="103">
        <v>38567</v>
      </c>
      <c r="G76" s="2">
        <v>6.43</v>
      </c>
      <c r="H76" s="102">
        <v>38567</v>
      </c>
    </row>
    <row r="77" spans="3:8" ht="12.75">
      <c r="C77">
        <f t="shared" si="1"/>
        <v>34</v>
      </c>
      <c r="D77">
        <v>3</v>
      </c>
      <c r="E77" t="s">
        <v>126</v>
      </c>
      <c r="F77" s="103">
        <v>38567</v>
      </c>
      <c r="G77" s="2">
        <v>6.85</v>
      </c>
      <c r="H77" s="102">
        <v>38567</v>
      </c>
    </row>
    <row r="78" spans="3:8" ht="12.75">
      <c r="C78">
        <f t="shared" si="1"/>
        <v>35</v>
      </c>
      <c r="D78">
        <v>2</v>
      </c>
      <c r="E78" t="s">
        <v>105</v>
      </c>
      <c r="F78" s="103">
        <v>38567</v>
      </c>
      <c r="G78" s="2">
        <v>6.24</v>
      </c>
      <c r="H78" s="102">
        <v>38567</v>
      </c>
    </row>
    <row r="79" spans="3:12" ht="12.75">
      <c r="C79">
        <f t="shared" si="1"/>
        <v>36</v>
      </c>
      <c r="D79">
        <v>3</v>
      </c>
      <c r="E79" t="s">
        <v>107</v>
      </c>
      <c r="F79" s="103">
        <v>38567</v>
      </c>
      <c r="G79" s="2">
        <v>6.2</v>
      </c>
      <c r="H79" s="102">
        <v>38567</v>
      </c>
      <c r="J79" s="2"/>
      <c r="K79" s="2"/>
      <c r="L79" s="2">
        <f>SUM(G76:G79)/4</f>
        <v>6.43</v>
      </c>
    </row>
    <row r="80" spans="3:10" ht="12.75">
      <c r="C80">
        <f t="shared" si="1"/>
        <v>37</v>
      </c>
      <c r="D80">
        <v>2</v>
      </c>
      <c r="E80" t="s">
        <v>221</v>
      </c>
      <c r="F80" s="103">
        <v>38568</v>
      </c>
      <c r="G80" s="2">
        <v>6.35</v>
      </c>
      <c r="H80" s="102">
        <v>38568</v>
      </c>
      <c r="I80" s="2">
        <v>6.35</v>
      </c>
      <c r="J80" s="2"/>
    </row>
    <row r="81" spans="3:10" ht="12.75">
      <c r="C81">
        <f t="shared" si="1"/>
        <v>38</v>
      </c>
      <c r="D81">
        <v>2</v>
      </c>
      <c r="E81" t="s">
        <v>107</v>
      </c>
      <c r="F81" s="103">
        <v>38569</v>
      </c>
      <c r="G81" s="2">
        <v>6.24</v>
      </c>
      <c r="H81" s="102">
        <v>38569</v>
      </c>
      <c r="I81" s="2">
        <v>6.24</v>
      </c>
      <c r="J81" s="2"/>
    </row>
    <row r="82" spans="3:10" ht="12.75">
      <c r="C82">
        <f t="shared" si="1"/>
        <v>39</v>
      </c>
      <c r="D82">
        <v>3</v>
      </c>
      <c r="E82" t="s">
        <v>106</v>
      </c>
      <c r="F82" s="103">
        <v>38570</v>
      </c>
      <c r="G82" s="2">
        <v>6.53</v>
      </c>
      <c r="H82" s="102">
        <v>38570</v>
      </c>
      <c r="I82" s="2">
        <v>6.53</v>
      </c>
      <c r="J82" s="2"/>
    </row>
    <row r="83" spans="3:10" ht="12.75">
      <c r="C83">
        <f t="shared" si="1"/>
        <v>40</v>
      </c>
      <c r="D83">
        <v>1</v>
      </c>
      <c r="E83" t="s">
        <v>105</v>
      </c>
      <c r="F83" s="103">
        <v>38571</v>
      </c>
      <c r="G83" s="2">
        <v>6.41</v>
      </c>
      <c r="H83" s="102">
        <v>38571</v>
      </c>
      <c r="I83" s="2">
        <v>6.41</v>
      </c>
      <c r="J83" s="2"/>
    </row>
    <row r="84" spans="3:9" ht="12.75">
      <c r="C84">
        <f t="shared" si="1"/>
        <v>41</v>
      </c>
      <c r="D84">
        <v>1</v>
      </c>
      <c r="E84" t="s">
        <v>96</v>
      </c>
      <c r="F84" s="103">
        <v>38573</v>
      </c>
      <c r="G84" s="2">
        <v>6.47</v>
      </c>
      <c r="H84" s="102">
        <v>38573</v>
      </c>
      <c r="I84" s="2">
        <v>6.47</v>
      </c>
    </row>
    <row r="85" spans="3:9" ht="12.75">
      <c r="C85">
        <f t="shared" si="1"/>
        <v>42</v>
      </c>
      <c r="D85">
        <v>1</v>
      </c>
      <c r="E85" t="s">
        <v>96</v>
      </c>
      <c r="F85" s="103">
        <v>38574</v>
      </c>
      <c r="G85" s="2">
        <v>6.51</v>
      </c>
      <c r="H85" s="102">
        <v>38574</v>
      </c>
      <c r="I85" s="2">
        <v>6.51</v>
      </c>
    </row>
    <row r="86" spans="3:9" ht="12.75">
      <c r="C86">
        <f t="shared" si="1"/>
        <v>43</v>
      </c>
      <c r="D86">
        <v>2</v>
      </c>
      <c r="E86" t="s">
        <v>106</v>
      </c>
      <c r="F86" s="103">
        <v>38575</v>
      </c>
      <c r="G86" s="2">
        <v>6.41</v>
      </c>
      <c r="H86" s="102">
        <v>38575</v>
      </c>
      <c r="I86" s="2">
        <v>6.41</v>
      </c>
    </row>
    <row r="87" spans="3:8" ht="12.75">
      <c r="C87">
        <f t="shared" si="1"/>
        <v>44</v>
      </c>
      <c r="D87">
        <v>2</v>
      </c>
      <c r="E87" t="s">
        <v>105</v>
      </c>
      <c r="F87" s="103">
        <v>38576</v>
      </c>
      <c r="G87" s="2">
        <v>6.56</v>
      </c>
      <c r="H87" s="102">
        <v>38576</v>
      </c>
    </row>
    <row r="88" spans="3:10" ht="12.75">
      <c r="C88">
        <f t="shared" si="1"/>
        <v>45</v>
      </c>
      <c r="D88">
        <v>1</v>
      </c>
      <c r="E88" t="s">
        <v>96</v>
      </c>
      <c r="F88" s="103">
        <v>38576</v>
      </c>
      <c r="G88" s="2">
        <v>6.4</v>
      </c>
      <c r="H88" s="102">
        <v>38576</v>
      </c>
      <c r="J88" s="2">
        <f>SUM(G87:G88)/2</f>
        <v>6.48</v>
      </c>
    </row>
    <row r="89" spans="1:8" ht="12.75">
      <c r="A89">
        <v>2</v>
      </c>
      <c r="B89">
        <v>6.71</v>
      </c>
      <c r="C89">
        <f t="shared" si="1"/>
        <v>46</v>
      </c>
      <c r="D89">
        <v>2</v>
      </c>
      <c r="E89" t="s">
        <v>107</v>
      </c>
      <c r="F89" s="103">
        <v>38577</v>
      </c>
      <c r="G89" s="2">
        <v>6.71</v>
      </c>
      <c r="H89" s="102">
        <v>38577</v>
      </c>
    </row>
    <row r="90" spans="3:8" ht="12.75">
      <c r="C90">
        <f t="shared" si="1"/>
        <v>47</v>
      </c>
      <c r="D90">
        <v>1</v>
      </c>
      <c r="E90" t="s">
        <v>96</v>
      </c>
      <c r="F90" s="103">
        <v>38578</v>
      </c>
      <c r="G90" s="2">
        <v>6.45</v>
      </c>
      <c r="H90" s="102">
        <v>38578</v>
      </c>
    </row>
    <row r="91" spans="3:10" ht="12.75">
      <c r="C91">
        <f t="shared" si="1"/>
        <v>48</v>
      </c>
      <c r="D91">
        <v>1</v>
      </c>
      <c r="E91" t="s">
        <v>108</v>
      </c>
      <c r="F91" s="103">
        <v>38578</v>
      </c>
      <c r="G91" s="2">
        <v>6.8</v>
      </c>
      <c r="H91" s="102">
        <v>38578</v>
      </c>
      <c r="J91" s="2">
        <f>SUM(G90:G91)/2</f>
        <v>6.625</v>
      </c>
    </row>
    <row r="92" spans="3:9" ht="12.75">
      <c r="C92">
        <f t="shared" si="1"/>
        <v>49</v>
      </c>
      <c r="D92">
        <v>2</v>
      </c>
      <c r="E92" t="s">
        <v>96</v>
      </c>
      <c r="F92" s="103">
        <v>38579</v>
      </c>
      <c r="G92" s="2">
        <v>6.47</v>
      </c>
      <c r="H92" s="102">
        <v>38579</v>
      </c>
      <c r="I92" s="2">
        <v>6.47</v>
      </c>
    </row>
    <row r="93" spans="3:9" ht="12.75">
      <c r="C93">
        <f t="shared" si="1"/>
        <v>50</v>
      </c>
      <c r="D93">
        <v>1</v>
      </c>
      <c r="E93" t="s">
        <v>96</v>
      </c>
      <c r="F93" s="103">
        <v>38581</v>
      </c>
      <c r="G93" s="2">
        <v>6.48</v>
      </c>
      <c r="H93" s="102">
        <v>38581</v>
      </c>
      <c r="I93" s="2">
        <v>6.48</v>
      </c>
    </row>
    <row r="94" spans="3:8" ht="12.75">
      <c r="C94">
        <f t="shared" si="1"/>
        <v>51</v>
      </c>
      <c r="D94">
        <v>3</v>
      </c>
      <c r="E94" t="s">
        <v>106</v>
      </c>
      <c r="F94" s="103">
        <v>38584</v>
      </c>
      <c r="G94" s="2">
        <v>6.61</v>
      </c>
      <c r="H94" s="102">
        <v>38584</v>
      </c>
    </row>
    <row r="95" spans="3:10" ht="12.75">
      <c r="C95">
        <f t="shared" si="1"/>
        <v>52</v>
      </c>
      <c r="D95">
        <v>4</v>
      </c>
      <c r="E95" t="s">
        <v>108</v>
      </c>
      <c r="F95" s="103">
        <v>38584</v>
      </c>
      <c r="G95" s="2">
        <v>6.86</v>
      </c>
      <c r="H95" s="102">
        <v>38584</v>
      </c>
      <c r="J95" s="2">
        <f>SUM(G94:G95)/2</f>
        <v>6.735</v>
      </c>
    </row>
    <row r="96" spans="3:10" ht="12.75">
      <c r="C96">
        <f t="shared" si="1"/>
        <v>53</v>
      </c>
      <c r="D96">
        <v>2</v>
      </c>
      <c r="E96" t="s">
        <v>105</v>
      </c>
      <c r="F96" s="103">
        <v>38589</v>
      </c>
      <c r="G96" s="2">
        <v>6.83</v>
      </c>
      <c r="H96" s="102">
        <v>38589</v>
      </c>
      <c r="J96" s="2"/>
    </row>
    <row r="97" spans="3:10" ht="12.75">
      <c r="C97">
        <f t="shared" si="1"/>
        <v>54</v>
      </c>
      <c r="D97">
        <v>2</v>
      </c>
      <c r="E97" t="s">
        <v>96</v>
      </c>
      <c r="F97" s="103">
        <v>38589</v>
      </c>
      <c r="G97" s="2">
        <v>6.73</v>
      </c>
      <c r="H97" s="102">
        <v>38589</v>
      </c>
      <c r="J97" s="2">
        <f>SUM(G96:G97)/2</f>
        <v>6.78</v>
      </c>
    </row>
    <row r="98" spans="3:9" ht="12.75">
      <c r="C98">
        <f t="shared" si="1"/>
        <v>55</v>
      </c>
      <c r="D98">
        <v>4</v>
      </c>
      <c r="E98" t="s">
        <v>106</v>
      </c>
      <c r="F98" s="103">
        <v>38591</v>
      </c>
      <c r="G98" s="2">
        <v>6.8</v>
      </c>
      <c r="H98" s="102">
        <v>38591</v>
      </c>
      <c r="I98" s="2">
        <v>6.8</v>
      </c>
    </row>
    <row r="99" spans="3:9" ht="12.75">
      <c r="C99">
        <f t="shared" si="1"/>
        <v>56</v>
      </c>
      <c r="D99">
        <v>1</v>
      </c>
      <c r="E99" t="s">
        <v>108</v>
      </c>
      <c r="F99" s="103">
        <v>38592</v>
      </c>
      <c r="G99" s="2">
        <v>6.87</v>
      </c>
      <c r="H99" s="102">
        <v>38592</v>
      </c>
      <c r="I99" s="2">
        <v>6.87</v>
      </c>
    </row>
    <row r="100" spans="3:8" ht="12.75">
      <c r="C100">
        <f t="shared" si="1"/>
        <v>57</v>
      </c>
      <c r="D100">
        <v>1</v>
      </c>
      <c r="E100" t="s">
        <v>96</v>
      </c>
      <c r="F100" s="103">
        <v>38597</v>
      </c>
      <c r="G100" s="2">
        <v>6.96</v>
      </c>
      <c r="H100" s="102">
        <v>38597</v>
      </c>
    </row>
    <row r="101" spans="3:8" ht="12.75">
      <c r="C101">
        <f t="shared" si="1"/>
        <v>58</v>
      </c>
      <c r="D101">
        <v>2</v>
      </c>
      <c r="E101" t="s">
        <v>221</v>
      </c>
      <c r="F101" s="103">
        <v>38597</v>
      </c>
      <c r="G101" s="2">
        <v>6.7</v>
      </c>
      <c r="H101" s="102">
        <v>38597</v>
      </c>
    </row>
    <row r="102" spans="3:11" ht="12.75">
      <c r="C102">
        <f t="shared" si="1"/>
        <v>59</v>
      </c>
      <c r="D102">
        <v>1</v>
      </c>
      <c r="E102" t="s">
        <v>97</v>
      </c>
      <c r="F102" s="103">
        <v>38597</v>
      </c>
      <c r="G102" s="2">
        <v>6.96</v>
      </c>
      <c r="H102" s="102">
        <v>38597</v>
      </c>
      <c r="J102" s="2"/>
      <c r="K102" s="2">
        <f>SUM(G100:G102)/3</f>
        <v>6.873333333333334</v>
      </c>
    </row>
    <row r="103" spans="3:10" ht="12.75">
      <c r="C103">
        <f t="shared" si="1"/>
        <v>60</v>
      </c>
      <c r="D103">
        <v>2</v>
      </c>
      <c r="E103" t="s">
        <v>105</v>
      </c>
      <c r="F103" s="103">
        <v>38598</v>
      </c>
      <c r="G103" s="2">
        <v>6.88</v>
      </c>
      <c r="H103" s="102">
        <v>38598</v>
      </c>
      <c r="J103" s="2"/>
    </row>
    <row r="104" spans="3:10" ht="12.75">
      <c r="C104">
        <f t="shared" si="1"/>
        <v>61</v>
      </c>
      <c r="D104">
        <v>4</v>
      </c>
      <c r="E104" t="s">
        <v>106</v>
      </c>
      <c r="F104" s="103">
        <v>38598</v>
      </c>
      <c r="G104" s="2">
        <v>6.91</v>
      </c>
      <c r="H104" s="102">
        <v>38598</v>
      </c>
      <c r="J104" s="2">
        <f>SUM(G103:G104)/2</f>
        <v>6.895</v>
      </c>
    </row>
    <row r="105" spans="1:8" ht="12.75">
      <c r="A105">
        <v>4</v>
      </c>
      <c r="B105" s="2">
        <v>7.35</v>
      </c>
      <c r="C105">
        <f t="shared" si="1"/>
        <v>62</v>
      </c>
      <c r="D105">
        <v>4</v>
      </c>
      <c r="E105" t="s">
        <v>108</v>
      </c>
      <c r="F105" s="103">
        <v>38599</v>
      </c>
      <c r="G105" s="2">
        <v>7.35</v>
      </c>
      <c r="H105" s="102">
        <v>38599</v>
      </c>
    </row>
    <row r="106" spans="3:8" ht="12.75">
      <c r="C106">
        <f t="shared" si="1"/>
        <v>63</v>
      </c>
      <c r="D106">
        <v>1</v>
      </c>
      <c r="E106" t="s">
        <v>97</v>
      </c>
      <c r="F106" s="103">
        <v>38604</v>
      </c>
      <c r="G106" s="2">
        <v>7.19</v>
      </c>
      <c r="H106" s="102">
        <v>38604</v>
      </c>
    </row>
    <row r="107" spans="3:10" ht="12.75">
      <c r="C107">
        <f t="shared" si="1"/>
        <v>64</v>
      </c>
      <c r="D107">
        <v>1</v>
      </c>
      <c r="E107" t="s">
        <v>96</v>
      </c>
      <c r="F107" s="103">
        <v>38604</v>
      </c>
      <c r="G107" s="2">
        <v>7.24</v>
      </c>
      <c r="H107" s="102">
        <v>38604</v>
      </c>
      <c r="J107" s="2"/>
    </row>
    <row r="108" spans="3:11" ht="12.75">
      <c r="C108">
        <f t="shared" si="1"/>
        <v>65</v>
      </c>
      <c r="D108">
        <v>1</v>
      </c>
      <c r="E108" t="s">
        <v>105</v>
      </c>
      <c r="F108" s="103">
        <v>38604</v>
      </c>
      <c r="G108" s="2">
        <v>7.34</v>
      </c>
      <c r="H108" s="102">
        <v>38604</v>
      </c>
      <c r="J108" s="2"/>
      <c r="K108" s="2"/>
    </row>
    <row r="109" spans="3:12" ht="12.75">
      <c r="C109">
        <f t="shared" si="1"/>
        <v>66</v>
      </c>
      <c r="D109">
        <v>2</v>
      </c>
      <c r="E109" t="s">
        <v>110</v>
      </c>
      <c r="F109" s="103">
        <v>38604</v>
      </c>
      <c r="G109" s="2">
        <v>7.53</v>
      </c>
      <c r="H109" s="102">
        <v>38604</v>
      </c>
      <c r="J109" s="2"/>
      <c r="K109" s="2"/>
      <c r="L109" s="2">
        <f>SUM(G106:G109)/4</f>
        <v>7.325</v>
      </c>
    </row>
    <row r="110" spans="3:9" ht="12.75">
      <c r="C110">
        <f t="shared" si="1"/>
        <v>67</v>
      </c>
      <c r="D110">
        <v>1</v>
      </c>
      <c r="E110" t="s">
        <v>105</v>
      </c>
      <c r="F110" s="103">
        <v>38605</v>
      </c>
      <c r="G110" s="2">
        <v>7.25</v>
      </c>
      <c r="H110" s="102">
        <v>38605</v>
      </c>
      <c r="I110" s="2">
        <v>7.25</v>
      </c>
    </row>
    <row r="111" spans="1:8" ht="12.75">
      <c r="A111">
        <v>1</v>
      </c>
      <c r="B111" s="2">
        <v>6.93</v>
      </c>
      <c r="C111">
        <f t="shared" si="1"/>
        <v>68</v>
      </c>
      <c r="D111">
        <v>1</v>
      </c>
      <c r="E111" t="s">
        <v>138</v>
      </c>
      <c r="F111" s="103">
        <v>38605</v>
      </c>
      <c r="G111" s="2">
        <v>6.93</v>
      </c>
      <c r="H111" s="102">
        <v>38605</v>
      </c>
    </row>
    <row r="112" spans="2:8" ht="12.75">
      <c r="B112" s="2"/>
      <c r="C112">
        <f t="shared" si="1"/>
        <v>69</v>
      </c>
      <c r="D112">
        <v>3</v>
      </c>
      <c r="E112" t="s">
        <v>126</v>
      </c>
      <c r="F112" s="103">
        <v>38606</v>
      </c>
      <c r="G112" s="2">
        <v>7.37</v>
      </c>
      <c r="H112" s="102">
        <v>38606</v>
      </c>
    </row>
    <row r="113" spans="2:8" ht="12.75">
      <c r="B113" s="2"/>
      <c r="C113">
        <f aca="true" t="shared" si="3" ref="C113:C155">SUM(C112)+1</f>
        <v>70</v>
      </c>
      <c r="D113">
        <v>2</v>
      </c>
      <c r="E113" t="s">
        <v>221</v>
      </c>
      <c r="F113" s="103">
        <v>38606</v>
      </c>
      <c r="G113" s="2">
        <v>6.96</v>
      </c>
      <c r="H113" s="102">
        <v>38606</v>
      </c>
    </row>
    <row r="114" spans="3:11" ht="12.75">
      <c r="C114">
        <f t="shared" si="3"/>
        <v>71</v>
      </c>
      <c r="D114">
        <v>3</v>
      </c>
      <c r="E114" t="s">
        <v>108</v>
      </c>
      <c r="F114" s="103">
        <v>38606</v>
      </c>
      <c r="G114" s="2">
        <v>7.35</v>
      </c>
      <c r="H114" s="102">
        <v>38606</v>
      </c>
      <c r="J114" s="2"/>
      <c r="K114" s="2">
        <f>SUM(G112:G114)/3</f>
        <v>7.226666666666667</v>
      </c>
    </row>
    <row r="115" spans="1:10" ht="12.75">
      <c r="A115">
        <v>4</v>
      </c>
      <c r="B115">
        <v>6.99</v>
      </c>
      <c r="C115">
        <f t="shared" si="3"/>
        <v>72</v>
      </c>
      <c r="D115">
        <v>4</v>
      </c>
      <c r="E115" t="s">
        <v>106</v>
      </c>
      <c r="F115" s="103">
        <v>38608</v>
      </c>
      <c r="G115" s="2">
        <v>6.99</v>
      </c>
      <c r="H115" s="102">
        <v>38608</v>
      </c>
      <c r="J115" s="2"/>
    </row>
    <row r="116" spans="1:10" ht="12.75">
      <c r="A116">
        <v>2</v>
      </c>
      <c r="B116" s="2">
        <v>6.9</v>
      </c>
      <c r="C116">
        <f t="shared" si="3"/>
        <v>73</v>
      </c>
      <c r="D116">
        <v>2</v>
      </c>
      <c r="E116" t="s">
        <v>221</v>
      </c>
      <c r="F116" s="103">
        <v>38609</v>
      </c>
      <c r="G116" s="2">
        <v>6.9</v>
      </c>
      <c r="H116" s="102">
        <v>38609</v>
      </c>
      <c r="J116" s="2"/>
    </row>
    <row r="117" spans="2:10" ht="12.75">
      <c r="B117" s="2"/>
      <c r="C117">
        <f t="shared" si="3"/>
        <v>74</v>
      </c>
      <c r="D117">
        <v>2</v>
      </c>
      <c r="E117" t="s">
        <v>97</v>
      </c>
      <c r="F117" s="103">
        <v>38613</v>
      </c>
      <c r="G117" s="2">
        <v>7.14</v>
      </c>
      <c r="H117" s="102">
        <v>38613</v>
      </c>
      <c r="J117" s="2"/>
    </row>
    <row r="118" spans="3:8" ht="12.75">
      <c r="C118">
        <f t="shared" si="3"/>
        <v>75</v>
      </c>
      <c r="D118">
        <v>2</v>
      </c>
      <c r="E118" t="s">
        <v>96</v>
      </c>
      <c r="F118" s="103">
        <v>38613</v>
      </c>
      <c r="G118" s="2">
        <v>7.22</v>
      </c>
      <c r="H118" s="102">
        <v>38613</v>
      </c>
    </row>
    <row r="119" spans="3:11" ht="12.75">
      <c r="C119">
        <f t="shared" si="3"/>
        <v>76</v>
      </c>
      <c r="D119">
        <v>3</v>
      </c>
      <c r="E119" t="s">
        <v>106</v>
      </c>
      <c r="F119" s="103">
        <v>38613</v>
      </c>
      <c r="G119" s="2">
        <v>7.22</v>
      </c>
      <c r="H119" s="102">
        <v>38613</v>
      </c>
      <c r="J119" s="2"/>
      <c r="K119" s="2">
        <f>SUM(G117:G119)/3</f>
        <v>7.1933333333333325</v>
      </c>
    </row>
    <row r="120" spans="1:8" ht="12.75">
      <c r="A120">
        <v>2</v>
      </c>
      <c r="B120" s="2">
        <v>7.8</v>
      </c>
      <c r="C120">
        <f t="shared" si="3"/>
        <v>77</v>
      </c>
      <c r="D120">
        <v>2</v>
      </c>
      <c r="E120" t="s">
        <v>110</v>
      </c>
      <c r="F120" s="103">
        <v>38614</v>
      </c>
      <c r="G120" s="2">
        <v>7.8</v>
      </c>
      <c r="H120" s="102">
        <v>38614</v>
      </c>
    </row>
    <row r="121" spans="1:8" ht="12.75">
      <c r="A121">
        <v>3</v>
      </c>
      <c r="B121" s="2">
        <v>7.5</v>
      </c>
      <c r="C121">
        <f t="shared" si="3"/>
        <v>78</v>
      </c>
      <c r="D121">
        <v>3</v>
      </c>
      <c r="E121" t="s">
        <v>108</v>
      </c>
      <c r="F121" s="103">
        <v>38614</v>
      </c>
      <c r="G121" s="2">
        <v>7.5</v>
      </c>
      <c r="H121" s="102">
        <v>38614</v>
      </c>
    </row>
    <row r="122" spans="3:8" ht="12.75">
      <c r="C122">
        <f t="shared" si="3"/>
        <v>79</v>
      </c>
      <c r="D122">
        <v>1</v>
      </c>
      <c r="E122" t="s">
        <v>96</v>
      </c>
      <c r="F122" s="103">
        <v>38615</v>
      </c>
      <c r="G122" s="2">
        <v>7.26</v>
      </c>
      <c r="H122" s="102">
        <v>38615</v>
      </c>
    </row>
    <row r="123" spans="3:8" ht="12.75">
      <c r="C123">
        <f t="shared" si="3"/>
        <v>80</v>
      </c>
      <c r="D123">
        <v>2</v>
      </c>
      <c r="E123" t="s">
        <v>221</v>
      </c>
      <c r="F123" s="103">
        <v>38615</v>
      </c>
      <c r="G123" s="2">
        <v>7.07</v>
      </c>
      <c r="H123" s="102">
        <v>38615</v>
      </c>
    </row>
    <row r="124" spans="3:11" ht="12.75">
      <c r="C124">
        <f t="shared" si="3"/>
        <v>81</v>
      </c>
      <c r="D124">
        <v>2</v>
      </c>
      <c r="E124" t="s">
        <v>110</v>
      </c>
      <c r="F124" s="103">
        <v>38615</v>
      </c>
      <c r="G124" s="2">
        <v>7.03</v>
      </c>
      <c r="H124" s="102">
        <v>38615</v>
      </c>
      <c r="J124" s="2"/>
      <c r="K124" s="2">
        <f>SUM(G122:G124)/3</f>
        <v>7.12</v>
      </c>
    </row>
    <row r="125" spans="1:10" ht="12.75">
      <c r="A125">
        <v>2</v>
      </c>
      <c r="B125" s="2">
        <v>7.52</v>
      </c>
      <c r="C125">
        <f t="shared" si="3"/>
        <v>82</v>
      </c>
      <c r="D125">
        <v>2</v>
      </c>
      <c r="E125" t="s">
        <v>110</v>
      </c>
      <c r="F125" s="103">
        <v>38616</v>
      </c>
      <c r="G125" s="2">
        <v>7.52</v>
      </c>
      <c r="H125" s="102">
        <v>38616</v>
      </c>
      <c r="J125" s="2"/>
    </row>
    <row r="126" spans="1:10" ht="12.75">
      <c r="A126">
        <v>2</v>
      </c>
      <c r="B126" s="2">
        <v>7.33</v>
      </c>
      <c r="C126">
        <f t="shared" si="3"/>
        <v>83</v>
      </c>
      <c r="D126">
        <v>2</v>
      </c>
      <c r="E126" t="s">
        <v>108</v>
      </c>
      <c r="F126" s="103">
        <v>38620</v>
      </c>
      <c r="G126" s="2">
        <v>7.33</v>
      </c>
      <c r="H126" s="102">
        <v>38620</v>
      </c>
      <c r="J126" s="2"/>
    </row>
    <row r="127" spans="3:10" ht="12.75">
      <c r="C127">
        <f t="shared" si="3"/>
        <v>84</v>
      </c>
      <c r="D127">
        <v>3</v>
      </c>
      <c r="E127" t="s">
        <v>106</v>
      </c>
      <c r="F127" s="103">
        <v>38622</v>
      </c>
      <c r="G127" s="2">
        <v>6.91</v>
      </c>
      <c r="H127" s="102">
        <v>38622</v>
      </c>
      <c r="I127" s="2">
        <v>6.91</v>
      </c>
      <c r="J127" s="2"/>
    </row>
    <row r="128" spans="3:10" ht="12.75">
      <c r="C128">
        <f t="shared" si="3"/>
        <v>85</v>
      </c>
      <c r="D128">
        <v>1</v>
      </c>
      <c r="E128" t="s">
        <v>108</v>
      </c>
      <c r="F128" s="103">
        <v>38624</v>
      </c>
      <c r="G128" s="2">
        <v>6.97</v>
      </c>
      <c r="H128" s="102">
        <v>38624</v>
      </c>
      <c r="I128" s="2">
        <v>6.97</v>
      </c>
      <c r="J128" s="2"/>
    </row>
    <row r="129" spans="3:10" ht="12.75">
      <c r="C129">
        <f t="shared" si="3"/>
        <v>86</v>
      </c>
      <c r="D129">
        <v>1</v>
      </c>
      <c r="E129" t="s">
        <v>96</v>
      </c>
      <c r="F129" s="103">
        <v>38626</v>
      </c>
      <c r="G129" s="2">
        <v>6.83</v>
      </c>
      <c r="H129" s="102">
        <v>38626</v>
      </c>
      <c r="J129" s="2"/>
    </row>
    <row r="130" spans="3:10" ht="12.75">
      <c r="C130">
        <f t="shared" si="3"/>
        <v>87</v>
      </c>
      <c r="D130">
        <v>4</v>
      </c>
      <c r="E130" t="s">
        <v>106</v>
      </c>
      <c r="F130" s="103">
        <v>38626</v>
      </c>
      <c r="G130" s="2">
        <v>6.99</v>
      </c>
      <c r="H130" s="102">
        <v>38626</v>
      </c>
      <c r="J130" s="2">
        <f>SUM(G129:G130)/2</f>
        <v>6.91</v>
      </c>
    </row>
    <row r="131" spans="1:10" ht="12.75">
      <c r="A131">
        <v>1</v>
      </c>
      <c r="B131">
        <v>6.73</v>
      </c>
      <c r="C131">
        <f t="shared" si="3"/>
        <v>88</v>
      </c>
      <c r="D131">
        <v>1</v>
      </c>
      <c r="E131" t="s">
        <v>97</v>
      </c>
      <c r="F131" s="103">
        <v>38626</v>
      </c>
      <c r="G131" s="2">
        <v>6.73</v>
      </c>
      <c r="H131" s="102">
        <v>38626</v>
      </c>
      <c r="J131" s="2"/>
    </row>
    <row r="132" spans="3:10" ht="12.75">
      <c r="C132">
        <f t="shared" si="3"/>
        <v>89</v>
      </c>
      <c r="D132">
        <v>4</v>
      </c>
      <c r="E132" t="s">
        <v>108</v>
      </c>
      <c r="F132" s="103">
        <v>38629</v>
      </c>
      <c r="G132" s="2">
        <v>6.94</v>
      </c>
      <c r="H132" s="102">
        <v>38629</v>
      </c>
      <c r="I132" s="2">
        <v>6.94</v>
      </c>
      <c r="J132" s="2"/>
    </row>
    <row r="133" spans="3:9" ht="12.75">
      <c r="C133">
        <f t="shared" si="3"/>
        <v>90</v>
      </c>
      <c r="D133">
        <v>1</v>
      </c>
      <c r="E133" t="s">
        <v>96</v>
      </c>
      <c r="F133" s="103">
        <v>38632</v>
      </c>
      <c r="G133" s="2">
        <v>7.05</v>
      </c>
      <c r="H133" s="102">
        <v>38632</v>
      </c>
      <c r="I133" s="2">
        <v>7.05</v>
      </c>
    </row>
    <row r="134" spans="3:9" ht="12.75">
      <c r="C134">
        <f t="shared" si="3"/>
        <v>91</v>
      </c>
      <c r="D134">
        <v>1</v>
      </c>
      <c r="E134" t="s">
        <v>138</v>
      </c>
      <c r="F134" s="103">
        <v>38633</v>
      </c>
      <c r="G134" s="2">
        <v>7.05</v>
      </c>
      <c r="H134" s="102">
        <v>38633</v>
      </c>
      <c r="I134" s="2">
        <v>7.05</v>
      </c>
    </row>
    <row r="135" spans="1:8" ht="12.75">
      <c r="A135">
        <v>1</v>
      </c>
      <c r="B135">
        <v>6.55</v>
      </c>
      <c r="C135">
        <f t="shared" si="3"/>
        <v>92</v>
      </c>
      <c r="D135">
        <v>1</v>
      </c>
      <c r="E135" t="s">
        <v>138</v>
      </c>
      <c r="F135" s="103">
        <v>38640</v>
      </c>
      <c r="G135" s="2">
        <v>6.55</v>
      </c>
      <c r="H135" s="102">
        <v>38640</v>
      </c>
    </row>
    <row r="136" spans="3:9" ht="12.75">
      <c r="C136">
        <f t="shared" si="3"/>
        <v>93</v>
      </c>
      <c r="D136">
        <v>4</v>
      </c>
      <c r="E136" t="s">
        <v>106</v>
      </c>
      <c r="F136" s="103">
        <v>38644</v>
      </c>
      <c r="G136" s="2">
        <v>6.8</v>
      </c>
      <c r="H136" s="102">
        <v>38644</v>
      </c>
      <c r="I136" s="2">
        <v>6.8</v>
      </c>
    </row>
    <row r="137" spans="3:9" ht="12.75">
      <c r="C137">
        <f t="shared" si="3"/>
        <v>94</v>
      </c>
      <c r="D137">
        <v>2</v>
      </c>
      <c r="E137" t="s">
        <v>96</v>
      </c>
      <c r="F137" s="103">
        <v>38646</v>
      </c>
      <c r="G137" s="2">
        <v>6.74</v>
      </c>
      <c r="H137" s="102">
        <v>38646</v>
      </c>
      <c r="I137" s="2">
        <v>6.74</v>
      </c>
    </row>
    <row r="138" spans="3:8" ht="12.75">
      <c r="C138">
        <f t="shared" si="3"/>
        <v>95</v>
      </c>
      <c r="D138">
        <v>1</v>
      </c>
      <c r="E138" t="s">
        <v>108</v>
      </c>
      <c r="F138" s="103">
        <v>38649</v>
      </c>
      <c r="G138" s="2">
        <v>6.8</v>
      </c>
      <c r="H138" s="102">
        <v>38649</v>
      </c>
    </row>
    <row r="139" spans="3:10" ht="12.75">
      <c r="C139">
        <f t="shared" si="3"/>
        <v>96</v>
      </c>
      <c r="D139">
        <v>4</v>
      </c>
      <c r="E139" t="s">
        <v>106</v>
      </c>
      <c r="F139" s="103">
        <v>38649</v>
      </c>
      <c r="G139" s="2">
        <v>6.8</v>
      </c>
      <c r="H139" s="102">
        <v>38649</v>
      </c>
      <c r="J139" s="2">
        <f>SUM(G138:G139)/2</f>
        <v>6.8</v>
      </c>
    </row>
    <row r="140" spans="3:9" ht="12.75">
      <c r="C140">
        <f t="shared" si="3"/>
        <v>97</v>
      </c>
      <c r="D140">
        <v>4</v>
      </c>
      <c r="E140" t="s">
        <v>108</v>
      </c>
      <c r="F140" s="103">
        <v>38650</v>
      </c>
      <c r="G140" s="2">
        <v>6.77</v>
      </c>
      <c r="H140" s="102">
        <v>38650</v>
      </c>
      <c r="I140" s="2">
        <v>6.77</v>
      </c>
    </row>
    <row r="141" spans="3:8" ht="12.75">
      <c r="C141">
        <f t="shared" si="3"/>
        <v>98</v>
      </c>
      <c r="D141">
        <v>2</v>
      </c>
      <c r="E141" t="s">
        <v>97</v>
      </c>
      <c r="F141" s="103">
        <v>38651</v>
      </c>
      <c r="G141" s="2">
        <v>6.74</v>
      </c>
      <c r="H141" s="102">
        <v>38651</v>
      </c>
    </row>
    <row r="142" spans="3:10" ht="12.75">
      <c r="C142">
        <f t="shared" si="3"/>
        <v>99</v>
      </c>
      <c r="D142">
        <v>1</v>
      </c>
      <c r="E142" t="s">
        <v>96</v>
      </c>
      <c r="F142" s="103">
        <v>38651</v>
      </c>
      <c r="G142" s="2">
        <v>6.75</v>
      </c>
      <c r="H142" s="102">
        <v>38651</v>
      </c>
      <c r="J142" s="2">
        <f>SUM(G141:G142)/2</f>
        <v>6.745</v>
      </c>
    </row>
    <row r="143" spans="3:10" ht="12.75">
      <c r="C143">
        <f t="shared" si="3"/>
        <v>100</v>
      </c>
      <c r="D143">
        <v>1</v>
      </c>
      <c r="E143" t="s">
        <v>138</v>
      </c>
      <c r="F143" s="103">
        <v>38655</v>
      </c>
      <c r="G143" s="2">
        <v>6.7</v>
      </c>
      <c r="H143" s="102">
        <v>38655</v>
      </c>
      <c r="I143" s="2">
        <v>6.7</v>
      </c>
      <c r="J143" s="2"/>
    </row>
    <row r="144" spans="3:10" ht="12.75">
      <c r="C144">
        <f t="shared" si="3"/>
        <v>101</v>
      </c>
      <c r="D144">
        <v>4</v>
      </c>
      <c r="E144" t="s">
        <v>106</v>
      </c>
      <c r="F144" s="103">
        <v>38657</v>
      </c>
      <c r="G144" s="2">
        <v>6.8</v>
      </c>
      <c r="H144" s="102">
        <v>38657</v>
      </c>
      <c r="I144" s="2">
        <v>6.8</v>
      </c>
      <c r="J144" s="2"/>
    </row>
    <row r="145" spans="3:10" ht="12.75">
      <c r="C145">
        <f t="shared" si="3"/>
        <v>102</v>
      </c>
      <c r="D145">
        <v>1</v>
      </c>
      <c r="E145" t="s">
        <v>105</v>
      </c>
      <c r="F145" s="103">
        <v>38661</v>
      </c>
      <c r="G145" s="2">
        <v>6.68</v>
      </c>
      <c r="H145" s="102">
        <v>38661</v>
      </c>
      <c r="I145" s="2">
        <v>6.68</v>
      </c>
      <c r="J145" s="2"/>
    </row>
    <row r="146" spans="3:10" ht="12.75">
      <c r="C146">
        <f t="shared" si="3"/>
        <v>103</v>
      </c>
      <c r="D146">
        <v>2</v>
      </c>
      <c r="E146" t="s">
        <v>96</v>
      </c>
      <c r="F146" s="103">
        <v>38662</v>
      </c>
      <c r="G146" s="2">
        <v>6.5</v>
      </c>
      <c r="H146" s="102">
        <v>38662</v>
      </c>
      <c r="J146" s="2"/>
    </row>
    <row r="147" spans="3:10" ht="12.75">
      <c r="C147">
        <f t="shared" si="3"/>
        <v>104</v>
      </c>
      <c r="D147">
        <v>4</v>
      </c>
      <c r="E147" t="s">
        <v>106</v>
      </c>
      <c r="F147" s="103">
        <v>38662</v>
      </c>
      <c r="G147" s="2">
        <v>6.6</v>
      </c>
      <c r="H147" s="102">
        <v>38662</v>
      </c>
      <c r="J147" s="2"/>
    </row>
    <row r="148" spans="3:10" ht="12.75">
      <c r="C148">
        <f t="shared" si="3"/>
        <v>105</v>
      </c>
      <c r="D148">
        <v>2</v>
      </c>
      <c r="E148" t="s">
        <v>221</v>
      </c>
      <c r="F148" s="103">
        <v>38662</v>
      </c>
      <c r="G148" s="2">
        <v>6.47</v>
      </c>
      <c r="H148" s="102">
        <v>38662</v>
      </c>
      <c r="J148" s="2"/>
    </row>
    <row r="149" spans="3:10" ht="12.75">
      <c r="C149">
        <f t="shared" si="3"/>
        <v>106</v>
      </c>
      <c r="D149">
        <v>1</v>
      </c>
      <c r="E149" t="s">
        <v>97</v>
      </c>
      <c r="F149" s="103">
        <v>38662</v>
      </c>
      <c r="G149" s="2">
        <v>6.5</v>
      </c>
      <c r="H149" s="102">
        <v>38662</v>
      </c>
      <c r="J149" s="2"/>
    </row>
    <row r="150" spans="3:13" ht="12.75">
      <c r="C150">
        <f t="shared" si="3"/>
        <v>107</v>
      </c>
      <c r="D150">
        <v>1</v>
      </c>
      <c r="E150" t="s">
        <v>108</v>
      </c>
      <c r="F150" s="103">
        <v>38662</v>
      </c>
      <c r="G150" s="2">
        <v>6.83</v>
      </c>
      <c r="H150" s="102">
        <v>38662</v>
      </c>
      <c r="J150" s="2"/>
      <c r="K150" s="2"/>
      <c r="L150" s="2"/>
      <c r="M150" s="2">
        <f>SUM(G146:G150)/5</f>
        <v>6.58</v>
      </c>
    </row>
    <row r="151" spans="3:12" ht="12.75">
      <c r="C151">
        <f t="shared" si="3"/>
        <v>108</v>
      </c>
      <c r="D151">
        <v>1</v>
      </c>
      <c r="E151" t="s">
        <v>108</v>
      </c>
      <c r="F151" s="103">
        <v>38666</v>
      </c>
      <c r="G151" s="2">
        <v>6.7</v>
      </c>
      <c r="H151" s="102">
        <v>38666</v>
      </c>
      <c r="I151" s="2">
        <v>6.7</v>
      </c>
      <c r="J151" s="2"/>
      <c r="K151" s="2"/>
      <c r="L151" s="2"/>
    </row>
    <row r="152" spans="3:10" ht="12.75">
      <c r="C152">
        <f t="shared" si="3"/>
        <v>109</v>
      </c>
      <c r="D152">
        <v>4</v>
      </c>
      <c r="E152" t="s">
        <v>106</v>
      </c>
      <c r="F152" s="103">
        <v>38672</v>
      </c>
      <c r="G152" s="2">
        <v>6.8</v>
      </c>
      <c r="H152" s="102">
        <v>38672</v>
      </c>
      <c r="I152" s="2">
        <v>6.8</v>
      </c>
      <c r="J152" s="2"/>
    </row>
    <row r="153" spans="3:10" ht="12.75">
      <c r="C153">
        <f t="shared" si="3"/>
        <v>110</v>
      </c>
      <c r="D153">
        <v>1</v>
      </c>
      <c r="E153" t="s">
        <v>96</v>
      </c>
      <c r="F153" s="103">
        <v>38675</v>
      </c>
      <c r="G153" s="2">
        <v>6.77</v>
      </c>
      <c r="H153" s="102">
        <v>38675</v>
      </c>
      <c r="I153" s="2">
        <v>6.77</v>
      </c>
      <c r="J153" s="2"/>
    </row>
    <row r="154" spans="3:10" ht="12.75">
      <c r="C154">
        <f t="shared" si="3"/>
        <v>111</v>
      </c>
      <c r="D154">
        <v>1</v>
      </c>
      <c r="E154" t="s">
        <v>96</v>
      </c>
      <c r="F154" s="103">
        <v>38677</v>
      </c>
      <c r="G154" s="2">
        <v>6.51</v>
      </c>
      <c r="H154" s="102">
        <v>38677</v>
      </c>
      <c r="I154" s="2">
        <v>6.51</v>
      </c>
      <c r="J154" s="2"/>
    </row>
    <row r="155" spans="3:10" ht="12.75">
      <c r="C155">
        <f t="shared" si="3"/>
        <v>112</v>
      </c>
      <c r="D155">
        <v>2</v>
      </c>
      <c r="E155" t="s">
        <v>221</v>
      </c>
      <c r="F155" s="103">
        <v>38686</v>
      </c>
      <c r="G155" s="2">
        <v>6.65</v>
      </c>
      <c r="H155" s="102">
        <v>38686</v>
      </c>
      <c r="I155" s="2">
        <v>6.65</v>
      </c>
      <c r="J155" s="2"/>
    </row>
    <row r="156" spans="8:10" ht="12.75">
      <c r="H156" s="102"/>
      <c r="J156" s="2"/>
    </row>
    <row r="157" ht="12.75">
      <c r="H157" s="102"/>
    </row>
    <row r="159" spans="1:4" ht="12.75">
      <c r="A159">
        <f>SUM(A44:A158)</f>
        <v>37</v>
      </c>
      <c r="D159">
        <f>SUM(D44:D158)</f>
        <v>237</v>
      </c>
    </row>
  </sheetData>
  <autoFilter ref="E43:E159"/>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A1:AB985"/>
  <sheetViews>
    <sheetView workbookViewId="0" topLeftCell="A1">
      <selection activeCell="M233" sqref="M233"/>
    </sheetView>
  </sheetViews>
  <sheetFormatPr defaultColWidth="11.421875" defaultRowHeight="12.75"/>
  <cols>
    <col min="1" max="1" width="16.28125" style="0" customWidth="1"/>
    <col min="2" max="2" width="25.57421875" style="0" customWidth="1"/>
    <col min="3" max="3" width="10.421875" style="0" customWidth="1"/>
    <col min="4" max="4" width="8.7109375" style="0" customWidth="1"/>
    <col min="5" max="5" width="8.421875" style="0" customWidth="1"/>
    <col min="6" max="6" width="10.7109375" style="0" customWidth="1"/>
    <col min="7" max="7" width="12.140625" style="0" customWidth="1"/>
    <col min="8" max="8" width="6.57421875" style="0" customWidth="1"/>
    <col min="9" max="9" width="2.57421875" style="0" customWidth="1"/>
    <col min="10" max="10" width="6.140625" style="0" customWidth="1"/>
    <col min="11" max="11" width="12.7109375" style="2" customWidth="1"/>
    <col min="12" max="12" width="14.00390625" style="0" customWidth="1"/>
    <col min="13" max="13" width="6.57421875" style="0" customWidth="1"/>
    <col min="14" max="14" width="13.421875" style="0" customWidth="1"/>
    <col min="15" max="15" width="10.57421875" style="0" customWidth="1"/>
    <col min="16" max="16" width="34.140625" style="0" customWidth="1"/>
    <col min="20" max="20" width="11.421875" style="2" customWidth="1"/>
  </cols>
  <sheetData>
    <row r="1" ht="19.5">
      <c r="A1" s="1" t="s">
        <v>0</v>
      </c>
    </row>
    <row r="2" ht="30.75">
      <c r="A2" s="3" t="s">
        <v>1</v>
      </c>
    </row>
    <row r="4" spans="1:15" ht="15.75">
      <c r="A4" s="4" t="s">
        <v>2</v>
      </c>
      <c r="G4" s="2"/>
      <c r="I4" s="5"/>
      <c r="L4" s="2"/>
      <c r="N4" s="6"/>
      <c r="O4" s="5"/>
    </row>
    <row r="5" spans="7:15" ht="12.75">
      <c r="G5" s="2"/>
      <c r="I5" s="5"/>
      <c r="L5" s="2"/>
      <c r="N5" s="6"/>
      <c r="O5" s="5"/>
    </row>
    <row r="6" spans="1:20" s="5" customFormat="1" ht="12.75">
      <c r="A6" s="7" t="s">
        <v>3</v>
      </c>
      <c r="B6"/>
      <c r="E6" s="8"/>
      <c r="F6" s="9" t="s">
        <v>4</v>
      </c>
      <c r="G6" s="10" t="s">
        <v>5</v>
      </c>
      <c r="H6" s="11"/>
      <c r="I6" s="11"/>
      <c r="J6" s="11"/>
      <c r="K6" s="12"/>
      <c r="L6" s="13" t="s">
        <v>6</v>
      </c>
      <c r="M6" s="9" t="s">
        <v>7</v>
      </c>
      <c r="N6" s="14"/>
      <c r="O6" s="9" t="s">
        <v>8</v>
      </c>
      <c r="T6" s="97"/>
    </row>
    <row r="7" spans="7:15" ht="13.5" thickBot="1">
      <c r="G7" s="2"/>
      <c r="I7" s="5"/>
      <c r="L7" s="2"/>
      <c r="N7" s="15" t="s">
        <v>9</v>
      </c>
      <c r="O7" s="5"/>
    </row>
    <row r="8" spans="1:16" ht="14.25" thickBot="1" thickTop="1">
      <c r="A8" s="16" t="s">
        <v>10</v>
      </c>
      <c r="B8" s="17"/>
      <c r="C8" s="17"/>
      <c r="D8" s="16" t="s">
        <v>11</v>
      </c>
      <c r="E8" s="18" t="s">
        <v>11</v>
      </c>
      <c r="F8" s="19"/>
      <c r="G8" s="20" t="s">
        <v>12</v>
      </c>
      <c r="H8" s="21"/>
      <c r="I8" s="21"/>
      <c r="J8" s="21"/>
      <c r="K8" s="22"/>
      <c r="L8" s="23"/>
      <c r="M8" s="19"/>
      <c r="N8" s="15" t="s">
        <v>13</v>
      </c>
      <c r="O8" s="17"/>
      <c r="P8" s="19"/>
    </row>
    <row r="9" spans="1:16" ht="14.25" thickBot="1" thickTop="1">
      <c r="A9" s="24" t="s">
        <v>14</v>
      </c>
      <c r="B9" s="25" t="s">
        <v>15</v>
      </c>
      <c r="C9" s="26" t="s">
        <v>16</v>
      </c>
      <c r="D9" s="27" t="s">
        <v>17</v>
      </c>
      <c r="E9" s="27" t="s">
        <v>18</v>
      </c>
      <c r="F9" s="25" t="s">
        <v>19</v>
      </c>
      <c r="G9" s="28" t="s">
        <v>20</v>
      </c>
      <c r="H9" s="29" t="s">
        <v>21</v>
      </c>
      <c r="I9" s="29" t="s">
        <v>22</v>
      </c>
      <c r="J9" s="29" t="s">
        <v>21</v>
      </c>
      <c r="K9" s="30" t="s">
        <v>23</v>
      </c>
      <c r="L9" s="31" t="s">
        <v>24</v>
      </c>
      <c r="M9" s="26" t="s">
        <v>25</v>
      </c>
      <c r="N9" s="32"/>
      <c r="O9" s="26" t="s">
        <v>26</v>
      </c>
      <c r="P9" s="26" t="s">
        <v>27</v>
      </c>
    </row>
    <row r="10" spans="1:16" ht="13.5" thickTop="1">
      <c r="A10" s="33"/>
      <c r="B10" s="34"/>
      <c r="C10" s="34"/>
      <c r="D10" s="34"/>
      <c r="E10" s="34"/>
      <c r="F10" s="34"/>
      <c r="G10" s="35"/>
      <c r="H10" s="36"/>
      <c r="I10" s="27" t="s">
        <v>22</v>
      </c>
      <c r="J10" s="36"/>
      <c r="K10" s="37"/>
      <c r="L10" s="38" t="e">
        <f aca="true" t="shared" si="0" ref="L10:L17">SUM(G10)+H10/(H10+J10)*(K10-G10)</f>
        <v>#DIV/0!</v>
      </c>
      <c r="M10" s="34"/>
      <c r="N10" s="39"/>
      <c r="O10" s="40"/>
      <c r="P10" s="34"/>
    </row>
    <row r="11" spans="1:16" ht="12.75">
      <c r="A11" s="33" t="s">
        <v>53</v>
      </c>
      <c r="B11" s="41" t="s">
        <v>80</v>
      </c>
      <c r="C11" s="42">
        <v>38164</v>
      </c>
      <c r="D11" s="43"/>
      <c r="E11" s="41" t="s">
        <v>139</v>
      </c>
      <c r="F11" s="41" t="s">
        <v>140</v>
      </c>
      <c r="G11" s="45">
        <v>6.3</v>
      </c>
      <c r="H11" s="41">
        <v>2</v>
      </c>
      <c r="I11" s="27" t="s">
        <v>22</v>
      </c>
      <c r="J11" s="41">
        <v>3</v>
      </c>
      <c r="K11" s="46">
        <v>6.6</v>
      </c>
      <c r="L11" s="47">
        <f t="shared" si="0"/>
        <v>6.42</v>
      </c>
      <c r="M11" s="41">
        <v>1.5</v>
      </c>
      <c r="N11" s="48">
        <v>6.4</v>
      </c>
      <c r="O11" s="91">
        <v>2.5</v>
      </c>
      <c r="P11" s="41"/>
    </row>
    <row r="12" spans="1:19" ht="12.75">
      <c r="A12" s="33" t="s">
        <v>53</v>
      </c>
      <c r="B12" s="41" t="s">
        <v>80</v>
      </c>
      <c r="C12" s="42">
        <v>38164</v>
      </c>
      <c r="D12" s="43"/>
      <c r="E12" s="41" t="s">
        <v>139</v>
      </c>
      <c r="F12" s="41" t="s">
        <v>140</v>
      </c>
      <c r="G12" s="45">
        <v>6.3</v>
      </c>
      <c r="H12" s="41">
        <v>2</v>
      </c>
      <c r="I12" s="27" t="s">
        <v>22</v>
      </c>
      <c r="J12" s="41">
        <v>2</v>
      </c>
      <c r="K12" s="46">
        <v>6.5</v>
      </c>
      <c r="L12" s="47">
        <f t="shared" si="0"/>
        <v>6.4</v>
      </c>
      <c r="M12" s="41">
        <v>1.5</v>
      </c>
      <c r="N12" s="95">
        <f>SUM(L11:L12)/2</f>
        <v>6.41</v>
      </c>
      <c r="O12" s="91">
        <v>2.5</v>
      </c>
      <c r="P12" s="41"/>
      <c r="S12" s="98"/>
    </row>
    <row r="13" spans="1:19" ht="12.75">
      <c r="A13" s="33"/>
      <c r="B13" s="41"/>
      <c r="C13" s="42"/>
      <c r="D13" s="43"/>
      <c r="E13" s="44"/>
      <c r="F13" s="41"/>
      <c r="G13" s="45"/>
      <c r="H13" s="41"/>
      <c r="I13" s="27" t="s">
        <v>22</v>
      </c>
      <c r="J13" s="41"/>
      <c r="K13" s="46"/>
      <c r="L13" s="47" t="e">
        <f t="shared" si="0"/>
        <v>#DIV/0!</v>
      </c>
      <c r="M13" s="41"/>
      <c r="N13" s="48"/>
      <c r="O13" s="91"/>
      <c r="P13" s="41"/>
      <c r="S13" s="98"/>
    </row>
    <row r="14" spans="1:19" ht="12.75">
      <c r="A14" s="33" t="s">
        <v>53</v>
      </c>
      <c r="B14" s="41" t="s">
        <v>28</v>
      </c>
      <c r="C14" s="42">
        <v>38172</v>
      </c>
      <c r="D14" s="43"/>
      <c r="E14" s="41" t="s">
        <v>141</v>
      </c>
      <c r="F14" s="41" t="s">
        <v>142</v>
      </c>
      <c r="G14" s="45">
        <v>6</v>
      </c>
      <c r="H14" s="41">
        <v>4</v>
      </c>
      <c r="I14" s="27" t="s">
        <v>22</v>
      </c>
      <c r="J14" s="41">
        <v>2</v>
      </c>
      <c r="K14" s="46">
        <v>6.3</v>
      </c>
      <c r="L14" s="47">
        <f t="shared" si="0"/>
        <v>6.2</v>
      </c>
      <c r="M14" s="41">
        <v>1.5</v>
      </c>
      <c r="N14" s="48">
        <v>6.2</v>
      </c>
      <c r="O14" s="91" t="s">
        <v>143</v>
      </c>
      <c r="P14" s="41"/>
      <c r="S14" s="98"/>
    </row>
    <row r="15" spans="1:19" ht="12.75">
      <c r="A15" s="33"/>
      <c r="B15" s="41"/>
      <c r="C15" s="42"/>
      <c r="D15" s="43"/>
      <c r="E15" s="44"/>
      <c r="F15" s="41"/>
      <c r="G15" s="45"/>
      <c r="H15" s="41"/>
      <c r="I15" s="27" t="s">
        <v>22</v>
      </c>
      <c r="J15" s="41"/>
      <c r="K15" s="46"/>
      <c r="L15" s="47" t="e">
        <f t="shared" si="0"/>
        <v>#DIV/0!</v>
      </c>
      <c r="M15" s="41"/>
      <c r="N15" s="48"/>
      <c r="O15" s="91"/>
      <c r="P15" s="41"/>
      <c r="S15" s="98"/>
    </row>
    <row r="16" spans="1:19" ht="12.75">
      <c r="A16" s="33" t="s">
        <v>53</v>
      </c>
      <c r="B16" s="41" t="s">
        <v>28</v>
      </c>
      <c r="C16" s="42">
        <v>38175</v>
      </c>
      <c r="D16" s="43"/>
      <c r="E16" s="41" t="s">
        <v>144</v>
      </c>
      <c r="F16" s="41" t="s">
        <v>142</v>
      </c>
      <c r="G16" s="45">
        <v>6</v>
      </c>
      <c r="H16" s="41">
        <v>4</v>
      </c>
      <c r="I16" s="27" t="s">
        <v>22</v>
      </c>
      <c r="J16" s="41">
        <v>4</v>
      </c>
      <c r="K16" s="46">
        <v>6.5</v>
      </c>
      <c r="L16" s="47">
        <f t="shared" si="0"/>
        <v>6.25</v>
      </c>
      <c r="M16" s="41">
        <v>1.5</v>
      </c>
      <c r="N16" s="48">
        <v>6.3</v>
      </c>
      <c r="O16" s="91">
        <v>0.6</v>
      </c>
      <c r="P16" s="41"/>
      <c r="S16" s="98"/>
    </row>
    <row r="17" spans="1:19" ht="12.75">
      <c r="A17" s="33" t="s">
        <v>53</v>
      </c>
      <c r="B17" s="41" t="s">
        <v>28</v>
      </c>
      <c r="C17" s="42">
        <v>38175</v>
      </c>
      <c r="D17" s="43"/>
      <c r="E17" s="41" t="s">
        <v>144</v>
      </c>
      <c r="F17" s="41" t="s">
        <v>142</v>
      </c>
      <c r="G17" s="45">
        <v>6.3</v>
      </c>
      <c r="H17" s="41">
        <v>0.5</v>
      </c>
      <c r="I17" s="27" t="s">
        <v>22</v>
      </c>
      <c r="J17" s="41">
        <v>4</v>
      </c>
      <c r="K17" s="46">
        <v>6.5</v>
      </c>
      <c r="L17" s="47">
        <f t="shared" si="0"/>
        <v>6.322222222222222</v>
      </c>
      <c r="M17" s="41">
        <v>1.5</v>
      </c>
      <c r="N17" s="48"/>
      <c r="O17" s="91">
        <v>0.6</v>
      </c>
      <c r="P17" s="41"/>
      <c r="S17" s="98"/>
    </row>
    <row r="18" spans="1:16" ht="12.75">
      <c r="A18" s="33" t="s">
        <v>53</v>
      </c>
      <c r="B18" s="41" t="s">
        <v>28</v>
      </c>
      <c r="C18" s="42">
        <v>38175</v>
      </c>
      <c r="D18" s="43"/>
      <c r="E18" s="41" t="s">
        <v>144</v>
      </c>
      <c r="F18" s="41" t="s">
        <v>142</v>
      </c>
      <c r="G18" s="45" t="s">
        <v>145</v>
      </c>
      <c r="H18" s="41"/>
      <c r="I18" s="27" t="s">
        <v>22</v>
      </c>
      <c r="J18" s="41"/>
      <c r="K18" s="46"/>
      <c r="L18" s="47">
        <v>6.3</v>
      </c>
      <c r="M18" s="41">
        <v>1.5</v>
      </c>
      <c r="N18" s="96">
        <f>SUM(L16:L18)/3</f>
        <v>6.290740740740741</v>
      </c>
      <c r="O18" s="91">
        <v>0.6</v>
      </c>
      <c r="P18" s="41"/>
    </row>
    <row r="19" spans="1:16" ht="12.75">
      <c r="A19" s="33"/>
      <c r="B19" s="41"/>
      <c r="C19" s="42"/>
      <c r="D19" s="43"/>
      <c r="E19" s="44"/>
      <c r="F19" s="41"/>
      <c r="G19" s="45"/>
      <c r="H19" s="41"/>
      <c r="I19" s="27" t="s">
        <v>22</v>
      </c>
      <c r="J19" s="41"/>
      <c r="K19" s="46"/>
      <c r="L19" s="47" t="e">
        <f aca="true" t="shared" si="1" ref="L19:L25">SUM(G19)+H19/(H19+J19)*(K19-G19)</f>
        <v>#DIV/0!</v>
      </c>
      <c r="M19" s="41"/>
      <c r="N19" s="48"/>
      <c r="O19" s="91"/>
      <c r="P19" s="41"/>
    </row>
    <row r="20" spans="1:16" ht="12.75">
      <c r="A20" s="33" t="s">
        <v>53</v>
      </c>
      <c r="B20" s="41" t="s">
        <v>28</v>
      </c>
      <c r="C20" s="42">
        <v>38181</v>
      </c>
      <c r="D20" s="43"/>
      <c r="E20" s="41" t="s">
        <v>146</v>
      </c>
      <c r="F20" s="41" t="s">
        <v>142</v>
      </c>
      <c r="G20" s="45">
        <v>6</v>
      </c>
      <c r="H20" s="41">
        <v>2</v>
      </c>
      <c r="I20" s="27" t="s">
        <v>22</v>
      </c>
      <c r="J20" s="41">
        <v>3</v>
      </c>
      <c r="K20" s="46">
        <v>6.3</v>
      </c>
      <c r="L20" s="47">
        <f t="shared" si="1"/>
        <v>6.12</v>
      </c>
      <c r="M20" s="41">
        <v>2</v>
      </c>
      <c r="N20" s="48">
        <v>6.1</v>
      </c>
      <c r="O20" s="91">
        <v>1.5</v>
      </c>
      <c r="P20" s="41"/>
    </row>
    <row r="21" spans="1:16" ht="12.75">
      <c r="A21" s="33" t="s">
        <v>53</v>
      </c>
      <c r="B21" s="41" t="s">
        <v>28</v>
      </c>
      <c r="C21" s="42">
        <v>38181</v>
      </c>
      <c r="D21" s="43"/>
      <c r="E21" s="41" t="s">
        <v>146</v>
      </c>
      <c r="F21" s="41" t="s">
        <v>142</v>
      </c>
      <c r="G21" s="45">
        <v>6</v>
      </c>
      <c r="H21" s="41">
        <v>1.5</v>
      </c>
      <c r="I21" s="27" t="s">
        <v>22</v>
      </c>
      <c r="J21" s="41">
        <v>3</v>
      </c>
      <c r="K21" s="46">
        <v>6.3</v>
      </c>
      <c r="L21" s="47">
        <f t="shared" si="1"/>
        <v>6.1</v>
      </c>
      <c r="M21" s="41">
        <v>2</v>
      </c>
      <c r="N21" s="95">
        <f>SUM(L20:L21)/2</f>
        <v>6.109999999999999</v>
      </c>
      <c r="O21" s="91">
        <v>1.5</v>
      </c>
      <c r="P21" s="41"/>
    </row>
    <row r="22" spans="1:16" ht="12.75">
      <c r="A22" s="33"/>
      <c r="B22" s="41"/>
      <c r="C22" s="42"/>
      <c r="D22" s="43"/>
      <c r="E22" s="44"/>
      <c r="F22" s="41"/>
      <c r="G22" s="45"/>
      <c r="H22" s="41"/>
      <c r="I22" s="27" t="s">
        <v>22</v>
      </c>
      <c r="J22" s="41"/>
      <c r="K22" s="46"/>
      <c r="L22" s="47" t="e">
        <f t="shared" si="1"/>
        <v>#DIV/0!</v>
      </c>
      <c r="M22" s="41"/>
      <c r="N22" s="48"/>
      <c r="O22" s="91"/>
      <c r="P22" s="41"/>
    </row>
    <row r="23" spans="1:16" ht="12.75">
      <c r="A23" s="33" t="s">
        <v>53</v>
      </c>
      <c r="B23" s="41" t="s">
        <v>28</v>
      </c>
      <c r="C23" s="42">
        <v>38185</v>
      </c>
      <c r="D23" s="43"/>
      <c r="E23" s="41" t="s">
        <v>147</v>
      </c>
      <c r="F23" s="41" t="s">
        <v>148</v>
      </c>
      <c r="G23" s="45">
        <v>5.4</v>
      </c>
      <c r="H23" s="41">
        <v>6</v>
      </c>
      <c r="I23" s="27" t="s">
        <v>22</v>
      </c>
      <c r="J23" s="41">
        <v>2.5</v>
      </c>
      <c r="K23" s="46">
        <v>6.3</v>
      </c>
      <c r="L23" s="47">
        <f t="shared" si="1"/>
        <v>6.035294117647059</v>
      </c>
      <c r="M23" s="41">
        <v>2</v>
      </c>
      <c r="N23" s="48">
        <v>6</v>
      </c>
      <c r="O23" s="91" t="s">
        <v>149</v>
      </c>
      <c r="P23" s="41"/>
    </row>
    <row r="24" spans="1:16" ht="12.75">
      <c r="A24" s="33" t="s">
        <v>53</v>
      </c>
      <c r="B24" s="41" t="s">
        <v>28</v>
      </c>
      <c r="C24" s="42">
        <v>38185</v>
      </c>
      <c r="D24" s="43"/>
      <c r="E24" s="41" t="s">
        <v>147</v>
      </c>
      <c r="F24" s="41" t="s">
        <v>148</v>
      </c>
      <c r="G24" s="45">
        <v>5.4</v>
      </c>
      <c r="H24" s="41">
        <v>6</v>
      </c>
      <c r="I24" s="27" t="s">
        <v>22</v>
      </c>
      <c r="J24" s="41">
        <v>1</v>
      </c>
      <c r="K24" s="46">
        <v>6</v>
      </c>
      <c r="L24" s="47">
        <f t="shared" si="1"/>
        <v>5.914285714285715</v>
      </c>
      <c r="M24" s="41">
        <v>2</v>
      </c>
      <c r="N24" s="95">
        <f>SUM(L23:L24)/2</f>
        <v>5.974789915966387</v>
      </c>
      <c r="O24" s="91" t="s">
        <v>149</v>
      </c>
      <c r="P24" s="41"/>
    </row>
    <row r="25" spans="1:16" ht="12.75">
      <c r="A25" s="33"/>
      <c r="B25" s="41"/>
      <c r="C25" s="42"/>
      <c r="D25" s="43"/>
      <c r="E25" s="41"/>
      <c r="F25" s="41"/>
      <c r="G25" s="45"/>
      <c r="H25" s="41"/>
      <c r="I25" s="27" t="s">
        <v>22</v>
      </c>
      <c r="J25" s="41"/>
      <c r="K25" s="46"/>
      <c r="L25" s="47" t="e">
        <f t="shared" si="1"/>
        <v>#DIV/0!</v>
      </c>
      <c r="M25" s="41"/>
      <c r="N25" s="95"/>
      <c r="O25" s="91"/>
      <c r="P25" s="41"/>
    </row>
    <row r="26" spans="1:16" ht="12.75">
      <c r="A26" s="33" t="s">
        <v>53</v>
      </c>
      <c r="B26" s="41" t="s">
        <v>28</v>
      </c>
      <c r="C26" s="42">
        <v>38190</v>
      </c>
      <c r="D26" s="43"/>
      <c r="E26" s="41" t="s">
        <v>150</v>
      </c>
      <c r="F26" s="41" t="s">
        <v>142</v>
      </c>
      <c r="G26" s="45" t="s">
        <v>145</v>
      </c>
      <c r="H26" s="41"/>
      <c r="I26" s="27" t="s">
        <v>22</v>
      </c>
      <c r="J26" s="41"/>
      <c r="K26" s="46"/>
      <c r="L26" s="47">
        <v>6.25</v>
      </c>
      <c r="M26" s="41">
        <v>2</v>
      </c>
      <c r="N26" s="48">
        <v>6.3</v>
      </c>
      <c r="O26" s="91">
        <v>1.5</v>
      </c>
      <c r="P26" s="41"/>
    </row>
    <row r="27" spans="1:16" ht="12.75">
      <c r="A27" s="33"/>
      <c r="B27" s="41"/>
      <c r="C27" s="42"/>
      <c r="D27" s="43"/>
      <c r="E27" s="41"/>
      <c r="F27" s="41"/>
      <c r="G27" s="45"/>
      <c r="H27" s="41"/>
      <c r="I27" s="27" t="s">
        <v>22</v>
      </c>
      <c r="J27" s="41"/>
      <c r="K27" s="46"/>
      <c r="L27" s="47" t="e">
        <f aca="true" t="shared" si="2" ref="L27:L38">SUM(G27)+H27/(H27+J27)*(K27-G27)</f>
        <v>#DIV/0!</v>
      </c>
      <c r="M27" s="41"/>
      <c r="N27" s="48"/>
      <c r="O27" s="91"/>
      <c r="P27" s="41"/>
    </row>
    <row r="28" spans="1:16" ht="12.75">
      <c r="A28" s="33" t="s">
        <v>53</v>
      </c>
      <c r="B28" s="41" t="s">
        <v>153</v>
      </c>
      <c r="C28" s="42">
        <v>38193</v>
      </c>
      <c r="D28" s="43"/>
      <c r="E28" s="41" t="s">
        <v>152</v>
      </c>
      <c r="F28" s="41" t="s">
        <v>142</v>
      </c>
      <c r="G28" s="45">
        <v>6.3</v>
      </c>
      <c r="H28" s="41">
        <v>3</v>
      </c>
      <c r="I28" s="27" t="s">
        <v>22</v>
      </c>
      <c r="J28" s="41">
        <v>5</v>
      </c>
      <c r="K28" s="46">
        <v>6.6</v>
      </c>
      <c r="L28" s="47">
        <f t="shared" si="2"/>
        <v>6.4125</v>
      </c>
      <c r="M28" s="41">
        <v>2</v>
      </c>
      <c r="N28" s="48">
        <v>6.4</v>
      </c>
      <c r="O28" s="91" t="s">
        <v>154</v>
      </c>
      <c r="P28" s="41"/>
    </row>
    <row r="29" spans="1:16" ht="12.75">
      <c r="A29" s="33" t="s">
        <v>53</v>
      </c>
      <c r="B29" s="41" t="s">
        <v>153</v>
      </c>
      <c r="C29" s="42">
        <v>38193</v>
      </c>
      <c r="D29" s="43"/>
      <c r="E29" s="41" t="s">
        <v>152</v>
      </c>
      <c r="F29" s="41" t="s">
        <v>142</v>
      </c>
      <c r="G29" s="45">
        <v>6.3</v>
      </c>
      <c r="H29" s="41">
        <v>2</v>
      </c>
      <c r="I29" s="27" t="s">
        <v>22</v>
      </c>
      <c r="J29" s="41">
        <v>3.5</v>
      </c>
      <c r="K29" s="46">
        <v>6.6</v>
      </c>
      <c r="L29" s="47">
        <f t="shared" si="2"/>
        <v>6.409090909090909</v>
      </c>
      <c r="M29" s="41">
        <v>2</v>
      </c>
      <c r="N29" s="95">
        <f>SUM(L28:L29)/2</f>
        <v>6.410795454545454</v>
      </c>
      <c r="O29" s="91" t="s">
        <v>154</v>
      </c>
      <c r="P29" s="41"/>
    </row>
    <row r="30" spans="1:16" ht="12.75">
      <c r="A30" s="33"/>
      <c r="B30" s="41"/>
      <c r="C30" s="42"/>
      <c r="D30" s="43"/>
      <c r="E30" s="41"/>
      <c r="F30" s="41"/>
      <c r="G30" s="45"/>
      <c r="H30" s="41"/>
      <c r="I30" s="27" t="s">
        <v>22</v>
      </c>
      <c r="J30" s="41"/>
      <c r="K30" s="46"/>
      <c r="L30" s="47" t="e">
        <f t="shared" si="2"/>
        <v>#DIV/0!</v>
      </c>
      <c r="M30" s="41"/>
      <c r="N30" s="48"/>
      <c r="O30" s="91"/>
      <c r="P30" s="41"/>
    </row>
    <row r="31" spans="1:16" ht="12.75">
      <c r="A31" s="33" t="s">
        <v>53</v>
      </c>
      <c r="B31" s="41" t="s">
        <v>153</v>
      </c>
      <c r="C31" s="42">
        <v>38194</v>
      </c>
      <c r="D31" s="43"/>
      <c r="E31" s="41" t="s">
        <v>155</v>
      </c>
      <c r="F31" s="41" t="s">
        <v>142</v>
      </c>
      <c r="G31" s="45">
        <v>6.3</v>
      </c>
      <c r="H31" s="41">
        <v>3</v>
      </c>
      <c r="I31" s="27" t="s">
        <v>22</v>
      </c>
      <c r="J31" s="41">
        <v>4.5</v>
      </c>
      <c r="K31" s="46">
        <v>6.6</v>
      </c>
      <c r="L31" s="47">
        <f>SUM(G31)+H31/(H31+J31)*(K31-G31)</f>
        <v>6.42</v>
      </c>
      <c r="M31" s="41">
        <v>1.5</v>
      </c>
      <c r="N31" s="48">
        <v>6.4</v>
      </c>
      <c r="O31" s="91" t="s">
        <v>154</v>
      </c>
      <c r="P31" s="41"/>
    </row>
    <row r="32" spans="1:16" ht="12.75">
      <c r="A32" s="33" t="s">
        <v>53</v>
      </c>
      <c r="B32" s="41" t="s">
        <v>153</v>
      </c>
      <c r="C32" s="42">
        <v>38194</v>
      </c>
      <c r="D32" s="43"/>
      <c r="E32" s="41" t="s">
        <v>155</v>
      </c>
      <c r="F32" s="41" t="s">
        <v>142</v>
      </c>
      <c r="G32" s="45">
        <v>6.3</v>
      </c>
      <c r="H32" s="41">
        <v>3</v>
      </c>
      <c r="I32" s="27" t="s">
        <v>22</v>
      </c>
      <c r="J32" s="41">
        <v>3</v>
      </c>
      <c r="K32" s="46">
        <v>6.6</v>
      </c>
      <c r="L32" s="47">
        <f t="shared" si="2"/>
        <v>6.449999999999999</v>
      </c>
      <c r="M32" s="41">
        <v>1.5</v>
      </c>
      <c r="N32" s="95">
        <f>SUM(L31:L32)/2</f>
        <v>6.435</v>
      </c>
      <c r="O32" s="91" t="s">
        <v>154</v>
      </c>
      <c r="P32" s="41"/>
    </row>
    <row r="33" spans="1:16" ht="12.75">
      <c r="A33" s="33"/>
      <c r="B33" s="41"/>
      <c r="C33" s="42"/>
      <c r="D33" s="43"/>
      <c r="E33" s="41"/>
      <c r="F33" s="41"/>
      <c r="G33" s="45"/>
      <c r="H33" s="41"/>
      <c r="I33" s="27" t="s">
        <v>22</v>
      </c>
      <c r="J33" s="41"/>
      <c r="K33" s="46"/>
      <c r="L33" s="47" t="e">
        <f t="shared" si="2"/>
        <v>#DIV/0!</v>
      </c>
      <c r="M33" s="41"/>
      <c r="N33" s="48"/>
      <c r="O33" s="91"/>
      <c r="P33" s="41"/>
    </row>
    <row r="34" spans="1:16" ht="12.75">
      <c r="A34" s="33" t="s">
        <v>53</v>
      </c>
      <c r="B34" s="41" t="s">
        <v>153</v>
      </c>
      <c r="C34" s="42">
        <v>38195</v>
      </c>
      <c r="D34" s="43"/>
      <c r="E34" s="41" t="s">
        <v>156</v>
      </c>
      <c r="F34" s="41" t="s">
        <v>142</v>
      </c>
      <c r="G34" s="45">
        <v>6.3</v>
      </c>
      <c r="H34" s="41">
        <v>2</v>
      </c>
      <c r="I34" s="27" t="s">
        <v>22</v>
      </c>
      <c r="J34" s="41">
        <v>3</v>
      </c>
      <c r="K34" s="46">
        <v>6.6</v>
      </c>
      <c r="L34" s="47">
        <f>SUM(G34)+H34/(H34+J34)*(K34-G34)</f>
        <v>6.42</v>
      </c>
      <c r="M34" s="41">
        <v>2</v>
      </c>
      <c r="N34" s="48">
        <v>6.4</v>
      </c>
      <c r="O34" s="91" t="s">
        <v>157</v>
      </c>
      <c r="P34" s="41"/>
    </row>
    <row r="35" spans="1:16" ht="12.75">
      <c r="A35" s="33"/>
      <c r="B35" s="41"/>
      <c r="C35" s="42"/>
      <c r="D35" s="43"/>
      <c r="E35" s="41"/>
      <c r="F35" s="41"/>
      <c r="G35" s="45"/>
      <c r="H35" s="41"/>
      <c r="I35" s="27" t="s">
        <v>22</v>
      </c>
      <c r="J35" s="41"/>
      <c r="K35" s="46"/>
      <c r="L35" s="47" t="e">
        <f t="shared" si="2"/>
        <v>#DIV/0!</v>
      </c>
      <c r="M35" s="41"/>
      <c r="N35" s="48"/>
      <c r="O35" s="91"/>
      <c r="P35" s="41"/>
    </row>
    <row r="36" spans="1:16" ht="12.75">
      <c r="A36" s="33" t="s">
        <v>53</v>
      </c>
      <c r="B36" s="41" t="s">
        <v>153</v>
      </c>
      <c r="C36" s="42">
        <v>38196</v>
      </c>
      <c r="D36" s="43"/>
      <c r="E36" s="41" t="s">
        <v>158</v>
      </c>
      <c r="F36" s="41" t="s">
        <v>142</v>
      </c>
      <c r="G36" s="45">
        <v>6.3</v>
      </c>
      <c r="H36" s="41">
        <v>2.5</v>
      </c>
      <c r="I36" s="27" t="s">
        <v>22</v>
      </c>
      <c r="J36" s="41">
        <v>4</v>
      </c>
      <c r="K36" s="46">
        <v>6.6</v>
      </c>
      <c r="L36" s="47">
        <f t="shared" si="2"/>
        <v>6.415384615384615</v>
      </c>
      <c r="M36" s="41">
        <v>1.5</v>
      </c>
      <c r="N36" s="48">
        <v>6.4</v>
      </c>
      <c r="O36" s="91" t="s">
        <v>159</v>
      </c>
      <c r="P36" s="41"/>
    </row>
    <row r="37" spans="1:16" ht="12.75">
      <c r="A37" s="33" t="s">
        <v>53</v>
      </c>
      <c r="B37" s="41" t="s">
        <v>153</v>
      </c>
      <c r="C37" s="42">
        <v>38196</v>
      </c>
      <c r="D37" s="43"/>
      <c r="E37" s="41" t="s">
        <v>158</v>
      </c>
      <c r="F37" s="41" t="s">
        <v>142</v>
      </c>
      <c r="G37" s="45">
        <v>6.3</v>
      </c>
      <c r="H37" s="41">
        <v>3</v>
      </c>
      <c r="I37" s="27" t="s">
        <v>22</v>
      </c>
      <c r="J37" s="41">
        <v>5</v>
      </c>
      <c r="K37" s="46">
        <v>6.6</v>
      </c>
      <c r="L37" s="47">
        <f t="shared" si="2"/>
        <v>6.4125</v>
      </c>
      <c r="M37" s="41">
        <v>1.5</v>
      </c>
      <c r="N37" s="95">
        <f>SUM(L36:L37)/2</f>
        <v>6.413942307692308</v>
      </c>
      <c r="O37" s="91" t="s">
        <v>159</v>
      </c>
      <c r="P37" s="41"/>
    </row>
    <row r="38" spans="1:16" ht="12.75">
      <c r="A38" s="33"/>
      <c r="B38" s="41"/>
      <c r="C38" s="42"/>
      <c r="D38" s="43"/>
      <c r="E38" s="41"/>
      <c r="F38" s="41"/>
      <c r="G38" s="45"/>
      <c r="H38" s="41"/>
      <c r="I38" s="27" t="s">
        <v>22</v>
      </c>
      <c r="J38" s="41"/>
      <c r="K38" s="46"/>
      <c r="L38" s="47" t="e">
        <f t="shared" si="2"/>
        <v>#DIV/0!</v>
      </c>
      <c r="M38" s="41"/>
      <c r="N38" s="48"/>
      <c r="O38" s="91"/>
      <c r="P38" s="41"/>
    </row>
    <row r="39" spans="1:16" ht="12.75">
      <c r="A39" s="33" t="s">
        <v>53</v>
      </c>
      <c r="B39" s="41" t="s">
        <v>153</v>
      </c>
      <c r="C39" s="42">
        <v>38198</v>
      </c>
      <c r="D39" s="43"/>
      <c r="E39" s="41" t="s">
        <v>160</v>
      </c>
      <c r="F39" s="41" t="s">
        <v>142</v>
      </c>
      <c r="G39" s="45">
        <v>6.3</v>
      </c>
      <c r="H39" s="41">
        <v>3</v>
      </c>
      <c r="I39" s="27" t="s">
        <v>22</v>
      </c>
      <c r="J39" s="41">
        <v>3</v>
      </c>
      <c r="K39" s="46">
        <v>6.6</v>
      </c>
      <c r="L39" s="47">
        <f>SUM(G39)+H39/(H39+J39)*(K39-G39)</f>
        <v>6.449999999999999</v>
      </c>
      <c r="M39" s="41">
        <v>1.5</v>
      </c>
      <c r="N39" s="48">
        <v>6.5</v>
      </c>
      <c r="O39" s="91" t="s">
        <v>161</v>
      </c>
      <c r="P39" s="41"/>
    </row>
    <row r="40" spans="1:16" ht="12.75">
      <c r="A40" s="33"/>
      <c r="B40" s="41"/>
      <c r="C40" s="42"/>
      <c r="D40" s="43"/>
      <c r="E40" s="41"/>
      <c r="F40" s="41"/>
      <c r="G40" s="45"/>
      <c r="H40" s="41"/>
      <c r="I40" s="27" t="s">
        <v>22</v>
      </c>
      <c r="J40" s="41"/>
      <c r="K40" s="46"/>
      <c r="L40" s="47" t="e">
        <f aca="true" t="shared" si="3" ref="L40:L75">SUM(G40)+H40/(H40+J40)*(K40-G40)</f>
        <v>#DIV/0!</v>
      </c>
      <c r="M40" s="41"/>
      <c r="N40" s="48"/>
      <c r="O40" s="91"/>
      <c r="P40" s="41"/>
    </row>
    <row r="41" spans="1:16" ht="12.75">
      <c r="A41" s="33" t="s">
        <v>53</v>
      </c>
      <c r="B41" s="41" t="s">
        <v>162</v>
      </c>
      <c r="C41" s="42">
        <v>38201</v>
      </c>
      <c r="D41" s="43"/>
      <c r="E41" s="41" t="s">
        <v>163</v>
      </c>
      <c r="F41" s="41" t="s">
        <v>142</v>
      </c>
      <c r="G41" s="45">
        <v>6.3</v>
      </c>
      <c r="H41" s="41">
        <v>3</v>
      </c>
      <c r="I41" s="27" t="s">
        <v>22</v>
      </c>
      <c r="J41" s="41">
        <v>3.5</v>
      </c>
      <c r="K41" s="46">
        <v>6.6</v>
      </c>
      <c r="L41" s="47">
        <f t="shared" si="3"/>
        <v>6.438461538461538</v>
      </c>
      <c r="M41" s="41">
        <v>1.5</v>
      </c>
      <c r="N41" s="48">
        <v>6.4</v>
      </c>
      <c r="O41" s="91" t="s">
        <v>164</v>
      </c>
      <c r="P41" s="41"/>
    </row>
    <row r="42" spans="1:16" ht="12.75">
      <c r="A42" s="33" t="s">
        <v>53</v>
      </c>
      <c r="B42" s="41" t="s">
        <v>162</v>
      </c>
      <c r="C42" s="42">
        <v>38201</v>
      </c>
      <c r="D42" s="43"/>
      <c r="E42" s="41" t="s">
        <v>163</v>
      </c>
      <c r="F42" s="41" t="s">
        <v>142</v>
      </c>
      <c r="G42" s="45">
        <v>6.3</v>
      </c>
      <c r="H42" s="41">
        <v>3</v>
      </c>
      <c r="I42" s="27" t="s">
        <v>22</v>
      </c>
      <c r="J42" s="41">
        <v>2</v>
      </c>
      <c r="K42" s="46">
        <v>6.5</v>
      </c>
      <c r="L42" s="47">
        <f t="shared" si="3"/>
        <v>6.42</v>
      </c>
      <c r="M42" s="41">
        <v>1.5</v>
      </c>
      <c r="N42" s="95">
        <f>SUM(L41:L42)/2</f>
        <v>6.429230769230768</v>
      </c>
      <c r="O42" s="91" t="s">
        <v>164</v>
      </c>
      <c r="P42" s="41"/>
    </row>
    <row r="43" spans="1:16" ht="12.75">
      <c r="A43" s="33"/>
      <c r="B43" s="41"/>
      <c r="C43" s="42"/>
      <c r="D43" s="43"/>
      <c r="E43" s="41"/>
      <c r="F43" s="41"/>
      <c r="G43" s="45"/>
      <c r="H43" s="41"/>
      <c r="I43" s="27" t="s">
        <v>22</v>
      </c>
      <c r="J43" s="41"/>
      <c r="K43" s="46"/>
      <c r="L43" s="47" t="e">
        <f t="shared" si="3"/>
        <v>#DIV/0!</v>
      </c>
      <c r="M43" s="41"/>
      <c r="N43" s="48"/>
      <c r="O43" s="91"/>
      <c r="P43" s="41"/>
    </row>
    <row r="44" spans="1:16" ht="12.75">
      <c r="A44" s="33" t="s">
        <v>53</v>
      </c>
      <c r="B44" s="41" t="s">
        <v>162</v>
      </c>
      <c r="C44" s="42">
        <v>38204</v>
      </c>
      <c r="D44" s="43"/>
      <c r="E44" s="41" t="s">
        <v>165</v>
      </c>
      <c r="F44" s="41" t="s">
        <v>142</v>
      </c>
      <c r="G44" s="45">
        <v>6.3</v>
      </c>
      <c r="H44" s="41">
        <v>2</v>
      </c>
      <c r="I44" s="27" t="s">
        <v>22</v>
      </c>
      <c r="J44" s="41">
        <v>4</v>
      </c>
      <c r="K44" s="46">
        <v>6.6</v>
      </c>
      <c r="L44" s="47">
        <f>SUM(G44)+H44/(H44+J44)*(K44-G44)</f>
        <v>6.3999999999999995</v>
      </c>
      <c r="M44" s="41">
        <v>2</v>
      </c>
      <c r="N44" s="48">
        <v>6.4</v>
      </c>
      <c r="O44" s="91">
        <v>2.5</v>
      </c>
      <c r="P44" s="41"/>
    </row>
    <row r="45" spans="1:16" ht="12.75">
      <c r="A45" s="33" t="s">
        <v>53</v>
      </c>
      <c r="B45" s="41" t="s">
        <v>162</v>
      </c>
      <c r="C45" s="42">
        <v>38204</v>
      </c>
      <c r="D45" s="43"/>
      <c r="E45" s="41" t="s">
        <v>165</v>
      </c>
      <c r="F45" s="41" t="s">
        <v>142</v>
      </c>
      <c r="G45" s="45">
        <v>6.3</v>
      </c>
      <c r="H45" s="41">
        <v>2</v>
      </c>
      <c r="I45" s="27" t="s">
        <v>22</v>
      </c>
      <c r="J45" s="41">
        <v>2</v>
      </c>
      <c r="K45" s="46">
        <v>6.5</v>
      </c>
      <c r="L45" s="47">
        <f>SUM(G45)+H45/(H45+J45)*(K45-G45)</f>
        <v>6.4</v>
      </c>
      <c r="M45" s="41">
        <v>2</v>
      </c>
      <c r="N45" s="95">
        <f>SUM(L44:L45)/2</f>
        <v>6.4</v>
      </c>
      <c r="O45" s="91">
        <v>2.5</v>
      </c>
      <c r="P45" s="41"/>
    </row>
    <row r="46" spans="1:16" ht="12.75">
      <c r="A46" s="33"/>
      <c r="B46" s="41"/>
      <c r="C46" s="42"/>
      <c r="D46" s="43"/>
      <c r="E46" s="41"/>
      <c r="F46" s="41"/>
      <c r="G46" s="45"/>
      <c r="H46" s="41"/>
      <c r="I46" s="27" t="s">
        <v>22</v>
      </c>
      <c r="J46" s="41"/>
      <c r="K46" s="46"/>
      <c r="L46" s="47" t="e">
        <f t="shared" si="3"/>
        <v>#DIV/0!</v>
      </c>
      <c r="M46" s="41"/>
      <c r="N46" s="48"/>
      <c r="O46" s="91"/>
      <c r="P46" s="41"/>
    </row>
    <row r="47" spans="1:16" ht="12.75">
      <c r="A47" s="33" t="s">
        <v>53</v>
      </c>
      <c r="B47" s="41" t="s">
        <v>28</v>
      </c>
      <c r="C47" s="42">
        <v>38207</v>
      </c>
      <c r="D47" s="43"/>
      <c r="E47" s="41" t="s">
        <v>166</v>
      </c>
      <c r="F47" s="41" t="s">
        <v>142</v>
      </c>
      <c r="G47" s="45">
        <v>6.3</v>
      </c>
      <c r="H47" s="41">
        <v>5</v>
      </c>
      <c r="I47" s="27" t="s">
        <v>22</v>
      </c>
      <c r="J47" s="41">
        <v>3.5</v>
      </c>
      <c r="K47" s="46">
        <v>6.6</v>
      </c>
      <c r="L47" s="47">
        <f>SUM(G47)+H47/(H47+J47)*(K47-G47)</f>
        <v>6.476470588235294</v>
      </c>
      <c r="M47" s="41">
        <v>2</v>
      </c>
      <c r="N47" s="48">
        <v>6.5</v>
      </c>
      <c r="O47" s="91" t="s">
        <v>167</v>
      </c>
      <c r="P47" s="41"/>
    </row>
    <row r="48" spans="1:16" ht="12.75">
      <c r="A48" s="33" t="s">
        <v>53</v>
      </c>
      <c r="B48" s="41" t="s">
        <v>28</v>
      </c>
      <c r="C48" s="42">
        <v>38207</v>
      </c>
      <c r="D48" s="43"/>
      <c r="E48" s="41" t="s">
        <v>166</v>
      </c>
      <c r="F48" s="41" t="s">
        <v>142</v>
      </c>
      <c r="G48" s="45">
        <v>6.3</v>
      </c>
      <c r="H48" s="41">
        <v>4</v>
      </c>
      <c r="I48" s="27" t="s">
        <v>22</v>
      </c>
      <c r="J48" s="41">
        <v>3</v>
      </c>
      <c r="K48" s="46">
        <v>6.6</v>
      </c>
      <c r="L48" s="47">
        <f t="shared" si="3"/>
        <v>6.4714285714285715</v>
      </c>
      <c r="M48" s="41">
        <v>2</v>
      </c>
      <c r="N48" s="95">
        <f>SUM(L47:L48)/2</f>
        <v>6.473949579831933</v>
      </c>
      <c r="O48" s="91" t="s">
        <v>167</v>
      </c>
      <c r="P48" s="41"/>
    </row>
    <row r="49" spans="1:16" ht="12.75">
      <c r="A49" s="33"/>
      <c r="B49" s="41"/>
      <c r="C49" s="42"/>
      <c r="D49" s="43"/>
      <c r="E49" s="41"/>
      <c r="F49" s="41"/>
      <c r="G49" s="45"/>
      <c r="H49" s="41"/>
      <c r="I49" s="27" t="s">
        <v>22</v>
      </c>
      <c r="J49" s="41"/>
      <c r="K49" s="46"/>
      <c r="L49" s="47" t="e">
        <f t="shared" si="3"/>
        <v>#DIV/0!</v>
      </c>
      <c r="M49" s="41"/>
      <c r="N49" s="48"/>
      <c r="O49" s="91"/>
      <c r="P49" s="41"/>
    </row>
    <row r="50" spans="1:16" ht="12.75">
      <c r="A50" s="33" t="s">
        <v>53</v>
      </c>
      <c r="B50" s="41" t="s">
        <v>28</v>
      </c>
      <c r="C50" s="42">
        <v>38210</v>
      </c>
      <c r="D50" s="43"/>
      <c r="E50" s="41" t="s">
        <v>146</v>
      </c>
      <c r="F50" s="41" t="s">
        <v>142</v>
      </c>
      <c r="G50" s="45">
        <v>6.3</v>
      </c>
      <c r="H50" s="41">
        <v>5</v>
      </c>
      <c r="I50" s="27" t="s">
        <v>22</v>
      </c>
      <c r="J50" s="41">
        <v>3</v>
      </c>
      <c r="K50" s="46">
        <v>6.6</v>
      </c>
      <c r="L50" s="47">
        <f>SUM(G50)+H50/(H50+J50)*(K50-G50)</f>
        <v>6.4875</v>
      </c>
      <c r="M50" s="41">
        <v>2</v>
      </c>
      <c r="N50" s="48">
        <v>6.5</v>
      </c>
      <c r="O50" s="91">
        <v>1.5</v>
      </c>
      <c r="P50" s="41"/>
    </row>
    <row r="51" spans="1:16" ht="12.75">
      <c r="A51" s="33"/>
      <c r="B51" s="41"/>
      <c r="C51" s="42"/>
      <c r="D51" s="43"/>
      <c r="E51" s="41"/>
      <c r="F51" s="41"/>
      <c r="G51" s="45"/>
      <c r="H51" s="41"/>
      <c r="I51" s="27" t="s">
        <v>22</v>
      </c>
      <c r="J51" s="41"/>
      <c r="K51" s="46"/>
      <c r="L51" s="47" t="e">
        <f t="shared" si="3"/>
        <v>#DIV/0!</v>
      </c>
      <c r="M51" s="41"/>
      <c r="N51" s="48"/>
      <c r="O51" s="91"/>
      <c r="P51" s="41"/>
    </row>
    <row r="52" spans="1:16" ht="12.75">
      <c r="A52" s="33" t="s">
        <v>53</v>
      </c>
      <c r="B52" s="41" t="s">
        <v>28</v>
      </c>
      <c r="C52" s="42">
        <v>38211</v>
      </c>
      <c r="D52" s="43"/>
      <c r="E52" s="41" t="s">
        <v>168</v>
      </c>
      <c r="F52" s="41" t="s">
        <v>142</v>
      </c>
      <c r="G52" s="45">
        <v>6.3</v>
      </c>
      <c r="H52" s="41">
        <v>4</v>
      </c>
      <c r="I52" s="27" t="s">
        <v>22</v>
      </c>
      <c r="J52" s="41">
        <v>3</v>
      </c>
      <c r="K52" s="46">
        <v>6.6</v>
      </c>
      <c r="L52" s="47">
        <f>SUM(G52)+H52/(H52+J52)*(K52-G52)</f>
        <v>6.4714285714285715</v>
      </c>
      <c r="M52" s="41">
        <v>1</v>
      </c>
      <c r="N52" s="48">
        <v>6.5</v>
      </c>
      <c r="O52" s="91">
        <v>1.3</v>
      </c>
      <c r="P52" s="41"/>
    </row>
    <row r="53" spans="1:16" ht="12.75">
      <c r="A53" s="33" t="s">
        <v>53</v>
      </c>
      <c r="B53" s="41" t="s">
        <v>28</v>
      </c>
      <c r="C53" s="42">
        <v>38211</v>
      </c>
      <c r="D53" s="43"/>
      <c r="E53" s="41" t="s">
        <v>168</v>
      </c>
      <c r="F53" s="41" t="s">
        <v>142</v>
      </c>
      <c r="G53" s="45">
        <v>6.3</v>
      </c>
      <c r="H53" s="41">
        <v>4</v>
      </c>
      <c r="I53" s="27" t="s">
        <v>22</v>
      </c>
      <c r="J53" s="41">
        <v>1.5</v>
      </c>
      <c r="K53" s="46">
        <v>6.5</v>
      </c>
      <c r="L53" s="47">
        <f t="shared" si="3"/>
        <v>6.445454545454545</v>
      </c>
      <c r="M53" s="41">
        <v>2</v>
      </c>
      <c r="N53" s="95">
        <f>SUM(L52:L53)/2</f>
        <v>6.458441558441558</v>
      </c>
      <c r="O53" s="91">
        <v>1.3</v>
      </c>
      <c r="P53" s="41"/>
    </row>
    <row r="54" spans="1:16" ht="12" customHeight="1">
      <c r="A54" s="33"/>
      <c r="B54" s="41"/>
      <c r="C54" s="42"/>
      <c r="D54" s="43"/>
      <c r="E54" s="41"/>
      <c r="F54" s="41"/>
      <c r="G54" s="45"/>
      <c r="H54" s="41"/>
      <c r="I54" s="27" t="s">
        <v>22</v>
      </c>
      <c r="J54" s="41"/>
      <c r="K54" s="46"/>
      <c r="L54" s="47" t="e">
        <f t="shared" si="3"/>
        <v>#DIV/0!</v>
      </c>
      <c r="M54" s="41"/>
      <c r="N54" s="48"/>
      <c r="O54" s="91"/>
      <c r="P54" s="41"/>
    </row>
    <row r="55" spans="1:16" ht="12.75">
      <c r="A55" s="33" t="s">
        <v>53</v>
      </c>
      <c r="B55" s="41" t="s">
        <v>28</v>
      </c>
      <c r="C55" s="42">
        <v>38212</v>
      </c>
      <c r="D55" s="43"/>
      <c r="E55" s="41" t="s">
        <v>144</v>
      </c>
      <c r="F55" s="41" t="s">
        <v>142</v>
      </c>
      <c r="G55" s="45">
        <v>6.3</v>
      </c>
      <c r="H55" s="41">
        <v>4</v>
      </c>
      <c r="I55" s="27" t="s">
        <v>22</v>
      </c>
      <c r="J55" s="41">
        <v>2</v>
      </c>
      <c r="K55" s="46">
        <v>6.6</v>
      </c>
      <c r="L55" s="47">
        <f>SUM(G55)+H55/(H55+J55)*(K55-G55)</f>
        <v>6.5</v>
      </c>
      <c r="M55" s="41">
        <v>2</v>
      </c>
      <c r="N55" s="48">
        <v>6.5</v>
      </c>
      <c r="O55" s="91" t="s">
        <v>169</v>
      </c>
      <c r="P55" s="41"/>
    </row>
    <row r="56" spans="1:16" ht="12.75">
      <c r="A56" s="33" t="s">
        <v>53</v>
      </c>
      <c r="B56" s="41" t="s">
        <v>28</v>
      </c>
      <c r="C56" s="42">
        <v>38212</v>
      </c>
      <c r="D56" s="43"/>
      <c r="E56" s="41" t="s">
        <v>144</v>
      </c>
      <c r="F56" s="41" t="s">
        <v>142</v>
      </c>
      <c r="G56" s="45" t="s">
        <v>145</v>
      </c>
      <c r="H56" s="41"/>
      <c r="I56" s="27" t="s">
        <v>22</v>
      </c>
      <c r="J56" s="41"/>
      <c r="K56" s="46"/>
      <c r="L56" s="47">
        <v>6.5</v>
      </c>
      <c r="M56" s="41">
        <v>2</v>
      </c>
      <c r="N56" s="95">
        <f>SUM(L55:L56)/2</f>
        <v>6.5</v>
      </c>
      <c r="O56" s="91" t="s">
        <v>169</v>
      </c>
      <c r="P56" s="41"/>
    </row>
    <row r="57" spans="1:16" ht="12.75">
      <c r="A57" s="33"/>
      <c r="B57" s="41"/>
      <c r="C57" s="42"/>
      <c r="D57" s="43"/>
      <c r="E57" s="41"/>
      <c r="F57" s="41"/>
      <c r="G57" s="45"/>
      <c r="H57" s="41"/>
      <c r="I57" s="27" t="s">
        <v>22</v>
      </c>
      <c r="J57" s="41"/>
      <c r="K57" s="46"/>
      <c r="L57" s="47" t="e">
        <f t="shared" si="3"/>
        <v>#DIV/0!</v>
      </c>
      <c r="M57" s="41"/>
      <c r="N57" s="48"/>
      <c r="O57" s="91"/>
      <c r="P57" s="41"/>
    </row>
    <row r="58" spans="1:16" ht="12.75">
      <c r="A58" s="33" t="s">
        <v>53</v>
      </c>
      <c r="B58" s="41" t="s">
        <v>28</v>
      </c>
      <c r="C58" s="42">
        <v>38213</v>
      </c>
      <c r="D58" s="43"/>
      <c r="E58" s="41" t="s">
        <v>170</v>
      </c>
      <c r="F58" s="41" t="s">
        <v>142</v>
      </c>
      <c r="G58" s="45">
        <v>6.3</v>
      </c>
      <c r="H58" s="41">
        <v>5</v>
      </c>
      <c r="I58" s="27" t="s">
        <v>22</v>
      </c>
      <c r="J58" s="41">
        <v>2.5</v>
      </c>
      <c r="K58" s="46">
        <v>6.6</v>
      </c>
      <c r="L58" s="47">
        <f>SUM(G58)+H58/(H58+J58)*(K58-G58)</f>
        <v>6.5</v>
      </c>
      <c r="M58" s="41">
        <v>2</v>
      </c>
      <c r="N58" s="48">
        <v>6.5</v>
      </c>
      <c r="O58" s="91">
        <v>0.6</v>
      </c>
      <c r="P58" s="41"/>
    </row>
    <row r="59" spans="1:16" ht="12.75">
      <c r="A59" s="33" t="s">
        <v>53</v>
      </c>
      <c r="B59" s="41" t="s">
        <v>28</v>
      </c>
      <c r="C59" s="42">
        <v>38213</v>
      </c>
      <c r="D59" s="43"/>
      <c r="E59" s="41" t="s">
        <v>170</v>
      </c>
      <c r="F59" s="41" t="s">
        <v>142</v>
      </c>
      <c r="G59" s="45">
        <v>6.3</v>
      </c>
      <c r="H59" s="41">
        <v>5</v>
      </c>
      <c r="I59" s="27" t="s">
        <v>22</v>
      </c>
      <c r="J59" s="41">
        <v>0.5</v>
      </c>
      <c r="K59" s="46">
        <v>6.5</v>
      </c>
      <c r="L59" s="47">
        <f t="shared" si="3"/>
        <v>6.4818181818181815</v>
      </c>
      <c r="M59" s="41">
        <v>2</v>
      </c>
      <c r="N59" s="95">
        <f>SUM(L58:L59)/2</f>
        <v>6.49090909090909</v>
      </c>
      <c r="O59" s="91">
        <v>0.6</v>
      </c>
      <c r="P59" s="41"/>
    </row>
    <row r="60" spans="1:16" ht="12.75">
      <c r="A60" s="33"/>
      <c r="B60" s="41"/>
      <c r="C60" s="42"/>
      <c r="D60" s="43"/>
      <c r="E60" s="41"/>
      <c r="F60" s="41"/>
      <c r="G60" s="45"/>
      <c r="H60" s="41"/>
      <c r="I60" s="27" t="s">
        <v>22</v>
      </c>
      <c r="J60" s="41"/>
      <c r="K60" s="46"/>
      <c r="L60" s="47" t="e">
        <f t="shared" si="3"/>
        <v>#DIV/0!</v>
      </c>
      <c r="M60" s="41"/>
      <c r="N60" s="48"/>
      <c r="O60" s="91"/>
      <c r="P60" s="41"/>
    </row>
    <row r="61" spans="1:16" ht="12.75">
      <c r="A61" s="33" t="s">
        <v>53</v>
      </c>
      <c r="B61" s="41" t="s">
        <v>60</v>
      </c>
      <c r="C61" s="42">
        <v>38215</v>
      </c>
      <c r="D61" s="43"/>
      <c r="E61" s="41" t="s">
        <v>171</v>
      </c>
      <c r="F61" s="41" t="s">
        <v>140</v>
      </c>
      <c r="G61" s="45">
        <v>6.3</v>
      </c>
      <c r="H61" s="41">
        <v>4</v>
      </c>
      <c r="I61" s="27" t="s">
        <v>22</v>
      </c>
      <c r="J61" s="41">
        <v>1</v>
      </c>
      <c r="K61" s="46">
        <v>6.6</v>
      </c>
      <c r="L61" s="47">
        <f>SUM(G61)+H61/(H61+J61)*(K61-G61)</f>
        <v>6.54</v>
      </c>
      <c r="M61" s="41">
        <v>2</v>
      </c>
      <c r="N61" s="48">
        <v>6.6</v>
      </c>
      <c r="O61" s="91">
        <v>2.5</v>
      </c>
      <c r="P61" s="41"/>
    </row>
    <row r="62" spans="1:16" ht="12.75">
      <c r="A62" s="33" t="s">
        <v>53</v>
      </c>
      <c r="B62" s="41" t="s">
        <v>60</v>
      </c>
      <c r="C62" s="42">
        <v>38215</v>
      </c>
      <c r="D62" s="43"/>
      <c r="E62" s="41" t="s">
        <v>171</v>
      </c>
      <c r="F62" s="41" t="s">
        <v>140</v>
      </c>
      <c r="G62" s="45">
        <v>6.5</v>
      </c>
      <c r="H62" s="41">
        <v>1.5</v>
      </c>
      <c r="I62" s="27" t="s">
        <v>22</v>
      </c>
      <c r="J62" s="41">
        <v>1</v>
      </c>
      <c r="K62" s="46">
        <v>6.6</v>
      </c>
      <c r="L62" s="47">
        <f t="shared" si="3"/>
        <v>6.56</v>
      </c>
      <c r="M62" s="41">
        <v>2</v>
      </c>
      <c r="N62" s="95">
        <f>SUM(L61:L62)/2</f>
        <v>6.55</v>
      </c>
      <c r="O62" s="91">
        <v>2.5</v>
      </c>
      <c r="P62" s="41"/>
    </row>
    <row r="63" spans="1:16" ht="12.75">
      <c r="A63" s="33"/>
      <c r="B63" s="41"/>
      <c r="C63" s="42"/>
      <c r="D63" s="43"/>
      <c r="E63" s="41"/>
      <c r="F63" s="41"/>
      <c r="G63" s="45"/>
      <c r="H63" s="41"/>
      <c r="I63" s="27" t="s">
        <v>22</v>
      </c>
      <c r="J63" s="41"/>
      <c r="K63" s="46"/>
      <c r="L63" s="47" t="e">
        <f t="shared" si="3"/>
        <v>#DIV/0!</v>
      </c>
      <c r="M63" s="41"/>
      <c r="N63" s="48"/>
      <c r="O63" s="91"/>
      <c r="P63" s="41"/>
    </row>
    <row r="64" spans="1:16" ht="12.75">
      <c r="A64" s="33" t="s">
        <v>53</v>
      </c>
      <c r="B64" s="41" t="s">
        <v>28</v>
      </c>
      <c r="C64" s="42">
        <v>38216</v>
      </c>
      <c r="D64" s="43"/>
      <c r="E64" s="41" t="s">
        <v>172</v>
      </c>
      <c r="F64" s="41" t="s">
        <v>142</v>
      </c>
      <c r="G64" s="45">
        <v>6.5</v>
      </c>
      <c r="H64" s="41">
        <v>3</v>
      </c>
      <c r="I64" s="27" t="s">
        <v>22</v>
      </c>
      <c r="J64" s="41">
        <v>5</v>
      </c>
      <c r="K64" s="46">
        <v>7.1</v>
      </c>
      <c r="L64" s="47">
        <f>SUM(G64)+H64/(H64+J64)*(K64-G64)</f>
        <v>6.725</v>
      </c>
      <c r="M64" s="41">
        <v>1.5</v>
      </c>
      <c r="N64" s="48">
        <v>6.7</v>
      </c>
      <c r="O64" s="91">
        <v>0.8</v>
      </c>
      <c r="P64" s="41"/>
    </row>
    <row r="65" spans="1:16" ht="12.75">
      <c r="A65" s="33" t="s">
        <v>53</v>
      </c>
      <c r="B65" s="41" t="s">
        <v>28</v>
      </c>
      <c r="C65" s="42">
        <v>38216</v>
      </c>
      <c r="D65" s="43"/>
      <c r="E65" s="41" t="s">
        <v>172</v>
      </c>
      <c r="F65" s="41" t="s">
        <v>142</v>
      </c>
      <c r="G65" s="45">
        <v>6.6</v>
      </c>
      <c r="H65" s="41">
        <v>2</v>
      </c>
      <c r="I65" s="27" t="s">
        <v>22</v>
      </c>
      <c r="J65" s="41">
        <v>5</v>
      </c>
      <c r="K65" s="46">
        <v>7.1</v>
      </c>
      <c r="L65" s="47">
        <f t="shared" si="3"/>
        <v>6.742857142857143</v>
      </c>
      <c r="M65" s="41">
        <v>1.5</v>
      </c>
      <c r="N65" s="48"/>
      <c r="O65" s="91">
        <v>0.8</v>
      </c>
      <c r="P65" s="41"/>
    </row>
    <row r="66" spans="1:16" ht="12.75">
      <c r="A66" s="33" t="s">
        <v>53</v>
      </c>
      <c r="B66" s="41" t="s">
        <v>28</v>
      </c>
      <c r="C66" s="42">
        <v>38216</v>
      </c>
      <c r="D66" s="43"/>
      <c r="E66" s="41" t="s">
        <v>172</v>
      </c>
      <c r="F66" s="41" t="s">
        <v>142</v>
      </c>
      <c r="G66" s="45">
        <v>6.6</v>
      </c>
      <c r="H66" s="41">
        <v>1.5</v>
      </c>
      <c r="I66" s="27" t="s">
        <v>22</v>
      </c>
      <c r="J66" s="41">
        <v>5</v>
      </c>
      <c r="K66" s="46">
        <v>7.1</v>
      </c>
      <c r="L66" s="47">
        <f t="shared" si="3"/>
        <v>6.715384615384615</v>
      </c>
      <c r="M66" s="41">
        <v>1.5</v>
      </c>
      <c r="N66" s="96">
        <f>SUM(L64:L66)/3</f>
        <v>6.727747252747252</v>
      </c>
      <c r="O66" s="91">
        <v>0.8</v>
      </c>
      <c r="P66" s="41"/>
    </row>
    <row r="67" spans="1:16" ht="12.75">
      <c r="A67" s="33"/>
      <c r="B67" s="41"/>
      <c r="C67" s="42"/>
      <c r="D67" s="43"/>
      <c r="E67" s="41"/>
      <c r="F67" s="41"/>
      <c r="G67" s="45"/>
      <c r="H67" s="41"/>
      <c r="I67" s="27" t="s">
        <v>22</v>
      </c>
      <c r="J67" s="41"/>
      <c r="K67" s="46"/>
      <c r="L67" s="47" t="e">
        <f t="shared" si="3"/>
        <v>#DIV/0!</v>
      </c>
      <c r="M67" s="41"/>
      <c r="N67" s="48"/>
      <c r="O67" s="91"/>
      <c r="P67" s="41"/>
    </row>
    <row r="68" spans="1:16" ht="12.75">
      <c r="A68" s="33" t="s">
        <v>53</v>
      </c>
      <c r="B68" s="41" t="s">
        <v>28</v>
      </c>
      <c r="C68" s="42">
        <v>38217</v>
      </c>
      <c r="D68" s="43"/>
      <c r="E68" s="41" t="s">
        <v>173</v>
      </c>
      <c r="F68" s="41" t="s">
        <v>142</v>
      </c>
      <c r="G68" s="45">
        <v>6.6</v>
      </c>
      <c r="H68" s="41">
        <v>2.5</v>
      </c>
      <c r="I68" s="27" t="s">
        <v>22</v>
      </c>
      <c r="J68" s="41">
        <v>4</v>
      </c>
      <c r="K68" s="46">
        <v>7.1</v>
      </c>
      <c r="L68" s="47">
        <f>SUM(G68)+H68/(H68+J68)*(K68-G68)</f>
        <v>6.792307692307692</v>
      </c>
      <c r="M68" s="41">
        <v>1.5</v>
      </c>
      <c r="N68" s="48">
        <v>6.8</v>
      </c>
      <c r="O68" s="91">
        <v>1.5</v>
      </c>
      <c r="P68" s="41"/>
    </row>
    <row r="69" spans="1:16" ht="12.75">
      <c r="A69" s="33" t="s">
        <v>53</v>
      </c>
      <c r="B69" s="41" t="s">
        <v>28</v>
      </c>
      <c r="C69" s="42">
        <v>38217</v>
      </c>
      <c r="D69" s="43"/>
      <c r="E69" s="41" t="s">
        <v>173</v>
      </c>
      <c r="F69" s="41" t="s">
        <v>142</v>
      </c>
      <c r="G69" s="45">
        <v>6.6</v>
      </c>
      <c r="H69" s="41">
        <v>2.2</v>
      </c>
      <c r="I69" s="27" t="s">
        <v>22</v>
      </c>
      <c r="J69" s="41">
        <v>4</v>
      </c>
      <c r="K69" s="46">
        <v>7.1</v>
      </c>
      <c r="L69" s="47">
        <f t="shared" si="3"/>
        <v>6.77741935483871</v>
      </c>
      <c r="M69" s="41">
        <v>1.5</v>
      </c>
      <c r="N69" s="95">
        <f>SUM(L68:L69)/2</f>
        <v>6.7848635235732</v>
      </c>
      <c r="O69" s="91">
        <v>1.5</v>
      </c>
      <c r="P69" s="41"/>
    </row>
    <row r="70" spans="1:16" ht="12.75">
      <c r="A70" s="33"/>
      <c r="B70" s="41"/>
      <c r="C70" s="42"/>
      <c r="D70" s="43"/>
      <c r="E70" s="41"/>
      <c r="F70" s="41"/>
      <c r="G70" s="45"/>
      <c r="H70" s="41"/>
      <c r="I70" s="27" t="s">
        <v>22</v>
      </c>
      <c r="J70" s="41"/>
      <c r="K70" s="46"/>
      <c r="L70" s="47" t="e">
        <f t="shared" si="3"/>
        <v>#DIV/0!</v>
      </c>
      <c r="M70" s="41"/>
      <c r="N70" s="48"/>
      <c r="O70" s="91"/>
      <c r="P70" s="41"/>
    </row>
    <row r="71" spans="1:16" ht="12.75">
      <c r="A71" s="33" t="s">
        <v>53</v>
      </c>
      <c r="B71" s="41" t="s">
        <v>28</v>
      </c>
      <c r="C71" s="42">
        <v>38219</v>
      </c>
      <c r="D71" s="43"/>
      <c r="E71" s="41" t="s">
        <v>174</v>
      </c>
      <c r="F71" s="41" t="s">
        <v>142</v>
      </c>
      <c r="G71" s="45">
        <v>6.6</v>
      </c>
      <c r="H71" s="41">
        <v>4</v>
      </c>
      <c r="I71" s="27" t="s">
        <v>22</v>
      </c>
      <c r="J71" s="41">
        <v>3</v>
      </c>
      <c r="K71" s="46">
        <v>7.1</v>
      </c>
      <c r="L71" s="47">
        <f>SUM(G71)+H71/(H71+J71)*(K71-G71)</f>
        <v>6.885714285714285</v>
      </c>
      <c r="M71" s="41">
        <v>1.5</v>
      </c>
      <c r="N71" s="48">
        <v>6.9</v>
      </c>
      <c r="O71" s="91">
        <v>1.4</v>
      </c>
      <c r="P71" s="41"/>
    </row>
    <row r="72" spans="1:16" ht="12.75">
      <c r="A72" s="33"/>
      <c r="B72" s="41"/>
      <c r="C72" s="42"/>
      <c r="D72" s="43"/>
      <c r="E72" s="41"/>
      <c r="F72" s="41"/>
      <c r="G72" s="45"/>
      <c r="H72" s="41"/>
      <c r="I72" s="27" t="s">
        <v>22</v>
      </c>
      <c r="J72" s="41"/>
      <c r="K72" s="46"/>
      <c r="L72" s="47" t="e">
        <f t="shared" si="3"/>
        <v>#DIV/0!</v>
      </c>
      <c r="M72" s="41"/>
      <c r="N72" s="48"/>
      <c r="O72" s="91"/>
      <c r="P72" s="41"/>
    </row>
    <row r="73" spans="1:16" ht="12.75">
      <c r="A73" s="33" t="s">
        <v>53</v>
      </c>
      <c r="B73" s="41" t="s">
        <v>28</v>
      </c>
      <c r="C73" s="42">
        <v>38221</v>
      </c>
      <c r="D73" s="43"/>
      <c r="E73" s="41" t="s">
        <v>175</v>
      </c>
      <c r="F73" s="41" t="s">
        <v>142</v>
      </c>
      <c r="G73" s="45">
        <v>6.3</v>
      </c>
      <c r="H73" s="41">
        <v>8</v>
      </c>
      <c r="I73" s="27" t="s">
        <v>22</v>
      </c>
      <c r="J73" s="41">
        <v>5</v>
      </c>
      <c r="K73" s="46">
        <v>7.1</v>
      </c>
      <c r="L73" s="47">
        <f>SUM(G73)+H73/(H73+J73)*(K73-G73)</f>
        <v>6.792307692307692</v>
      </c>
      <c r="M73" s="41">
        <v>2.5</v>
      </c>
      <c r="N73" s="48">
        <v>6.8</v>
      </c>
      <c r="O73" s="91" t="s">
        <v>169</v>
      </c>
      <c r="P73" s="41"/>
    </row>
    <row r="74" spans="1:16" ht="12.75">
      <c r="A74" s="33" t="s">
        <v>53</v>
      </c>
      <c r="B74" s="41" t="s">
        <v>28</v>
      </c>
      <c r="C74" s="42">
        <v>38221</v>
      </c>
      <c r="D74" s="43"/>
      <c r="E74" s="41" t="s">
        <v>175</v>
      </c>
      <c r="F74" s="41" t="s">
        <v>142</v>
      </c>
      <c r="G74" s="45">
        <v>6.6</v>
      </c>
      <c r="H74" s="41">
        <v>2.5</v>
      </c>
      <c r="I74" s="27" t="s">
        <v>22</v>
      </c>
      <c r="J74" s="41">
        <v>4</v>
      </c>
      <c r="K74" s="46">
        <v>7.1</v>
      </c>
      <c r="L74" s="47">
        <f t="shared" si="3"/>
        <v>6.792307692307692</v>
      </c>
      <c r="M74" s="41">
        <v>2.5</v>
      </c>
      <c r="N74" s="48"/>
      <c r="O74" s="91" t="s">
        <v>169</v>
      </c>
      <c r="P74" s="41"/>
    </row>
    <row r="75" spans="1:16" ht="12.75">
      <c r="A75" s="33" t="s">
        <v>53</v>
      </c>
      <c r="B75" s="41" t="s">
        <v>28</v>
      </c>
      <c r="C75" s="42">
        <v>38221</v>
      </c>
      <c r="D75" s="43"/>
      <c r="E75" s="41" t="s">
        <v>175</v>
      </c>
      <c r="F75" s="41" t="s">
        <v>142</v>
      </c>
      <c r="G75" s="45">
        <v>6.6</v>
      </c>
      <c r="H75" s="41">
        <v>3</v>
      </c>
      <c r="I75" s="27" t="s">
        <v>22</v>
      </c>
      <c r="J75" s="41">
        <v>5</v>
      </c>
      <c r="K75" s="46">
        <v>7.1</v>
      </c>
      <c r="L75" s="47">
        <f t="shared" si="3"/>
        <v>6.7875</v>
      </c>
      <c r="M75" s="41">
        <v>2.5</v>
      </c>
      <c r="N75" s="48"/>
      <c r="O75" s="91" t="s">
        <v>169</v>
      </c>
      <c r="P75" s="41"/>
    </row>
    <row r="76" spans="1:16" ht="12.75">
      <c r="A76" s="33" t="s">
        <v>53</v>
      </c>
      <c r="B76" s="41" t="s">
        <v>28</v>
      </c>
      <c r="C76" s="42">
        <v>38221</v>
      </c>
      <c r="D76" s="43"/>
      <c r="E76" s="41" t="s">
        <v>175</v>
      </c>
      <c r="F76" s="41" t="s">
        <v>142</v>
      </c>
      <c r="G76" s="45" t="s">
        <v>145</v>
      </c>
      <c r="H76" s="41"/>
      <c r="I76" s="27" t="s">
        <v>22</v>
      </c>
      <c r="J76" s="41"/>
      <c r="K76" s="46"/>
      <c r="L76" s="47">
        <v>6.75</v>
      </c>
      <c r="M76" s="41">
        <v>2.5</v>
      </c>
      <c r="N76" s="95">
        <f>SUM(L73:L76)/4</f>
        <v>6.780528846153846</v>
      </c>
      <c r="O76" s="91" t="s">
        <v>169</v>
      </c>
      <c r="P76" s="41"/>
    </row>
    <row r="77" spans="1:16" ht="12.75">
      <c r="A77" s="33"/>
      <c r="B77" s="41"/>
      <c r="C77" s="42"/>
      <c r="D77" s="43"/>
      <c r="E77" s="41"/>
      <c r="F77" s="41"/>
      <c r="G77" s="45"/>
      <c r="H77" s="41"/>
      <c r="I77" s="27" t="s">
        <v>22</v>
      </c>
      <c r="J77" s="41"/>
      <c r="K77" s="46"/>
      <c r="L77" s="47" t="e">
        <f>SUM(G77)+H77/(H77+J77)*(K77-G77)</f>
        <v>#DIV/0!</v>
      </c>
      <c r="M77" s="41"/>
      <c r="N77" s="95"/>
      <c r="O77" s="91"/>
      <c r="P77" s="41"/>
    </row>
    <row r="78" spans="1:16" ht="12.75">
      <c r="A78" s="33" t="s">
        <v>53</v>
      </c>
      <c r="B78" s="41" t="s">
        <v>28</v>
      </c>
      <c r="C78" s="42">
        <v>38231</v>
      </c>
      <c r="D78" s="43"/>
      <c r="E78" s="41" t="s">
        <v>176</v>
      </c>
      <c r="F78" s="41" t="s">
        <v>142</v>
      </c>
      <c r="G78" s="45">
        <v>6.6</v>
      </c>
      <c r="H78" s="41">
        <v>0.5</v>
      </c>
      <c r="I78" s="27" t="s">
        <v>22</v>
      </c>
      <c r="J78" s="41">
        <v>5</v>
      </c>
      <c r="K78" s="46">
        <v>7.1</v>
      </c>
      <c r="L78" s="47">
        <f>SUM(G78)+H78/(H78+J78)*(K78-G78)</f>
        <v>6.6454545454545455</v>
      </c>
      <c r="M78" s="41">
        <v>2.5</v>
      </c>
      <c r="N78" s="48">
        <v>6.7</v>
      </c>
      <c r="O78" s="91" t="s">
        <v>177</v>
      </c>
      <c r="P78" s="41"/>
    </row>
    <row r="79" spans="1:16" ht="12.75">
      <c r="A79" s="33" t="s">
        <v>53</v>
      </c>
      <c r="B79" s="41" t="s">
        <v>28</v>
      </c>
      <c r="C79" s="42">
        <v>38231</v>
      </c>
      <c r="D79" s="43"/>
      <c r="E79" s="41" t="s">
        <v>176</v>
      </c>
      <c r="F79" s="41" t="s">
        <v>142</v>
      </c>
      <c r="G79" s="45">
        <v>6.5</v>
      </c>
      <c r="H79" s="41">
        <v>3</v>
      </c>
      <c r="I79" s="27" t="s">
        <v>22</v>
      </c>
      <c r="J79" s="41">
        <v>5</v>
      </c>
      <c r="K79" s="46">
        <v>7.1</v>
      </c>
      <c r="L79" s="47">
        <f>SUM(G79)+H79/(H79+J79)*(K79-G79)</f>
        <v>6.725</v>
      </c>
      <c r="M79" s="41">
        <v>2.5</v>
      </c>
      <c r="N79" s="48"/>
      <c r="O79" s="91" t="s">
        <v>177</v>
      </c>
      <c r="P79" s="41"/>
    </row>
    <row r="80" spans="1:16" ht="12.75">
      <c r="A80" s="33" t="s">
        <v>53</v>
      </c>
      <c r="B80" s="41" t="s">
        <v>28</v>
      </c>
      <c r="C80" s="42">
        <v>38231</v>
      </c>
      <c r="D80" s="43"/>
      <c r="E80" s="41" t="s">
        <v>176</v>
      </c>
      <c r="F80" s="41" t="s">
        <v>142</v>
      </c>
      <c r="G80" s="45">
        <v>6.2</v>
      </c>
      <c r="H80" s="41">
        <v>6</v>
      </c>
      <c r="I80" s="27" t="s">
        <v>22</v>
      </c>
      <c r="J80" s="41">
        <v>5</v>
      </c>
      <c r="K80" s="46">
        <v>7.1</v>
      </c>
      <c r="L80" s="47">
        <f>SUM(G80)+H80/(H80+J80)*(K80-G80)</f>
        <v>6.6909090909090905</v>
      </c>
      <c r="M80" s="41">
        <v>2.5</v>
      </c>
      <c r="N80" s="48"/>
      <c r="O80" s="91" t="s">
        <v>177</v>
      </c>
      <c r="P80" s="41"/>
    </row>
    <row r="81" spans="1:16" ht="12.75">
      <c r="A81" s="33" t="s">
        <v>53</v>
      </c>
      <c r="B81" s="41" t="s">
        <v>28</v>
      </c>
      <c r="C81" s="42">
        <v>38231</v>
      </c>
      <c r="D81" s="43"/>
      <c r="E81" s="41" t="s">
        <v>176</v>
      </c>
      <c r="F81" s="41" t="s">
        <v>142</v>
      </c>
      <c r="G81" s="45">
        <v>6.6</v>
      </c>
      <c r="H81" s="41">
        <v>1</v>
      </c>
      <c r="I81" s="27" t="s">
        <v>22</v>
      </c>
      <c r="J81" s="41">
        <v>4</v>
      </c>
      <c r="K81" s="46">
        <v>7.1</v>
      </c>
      <c r="L81" s="47">
        <f>SUM(G81)+H81/(H81+J81)*(K81-G81)</f>
        <v>6.699999999999999</v>
      </c>
      <c r="M81" s="41">
        <v>2.5</v>
      </c>
      <c r="N81" s="48"/>
      <c r="O81" s="91" t="s">
        <v>177</v>
      </c>
      <c r="P81" s="41"/>
    </row>
    <row r="82" spans="1:16" ht="12.75">
      <c r="A82" s="33" t="s">
        <v>53</v>
      </c>
      <c r="B82" s="41" t="s">
        <v>28</v>
      </c>
      <c r="C82" s="42">
        <v>38231</v>
      </c>
      <c r="D82" s="43"/>
      <c r="E82" s="41" t="s">
        <v>176</v>
      </c>
      <c r="F82" s="41" t="s">
        <v>142</v>
      </c>
      <c r="G82" s="45" t="s">
        <v>145</v>
      </c>
      <c r="H82" s="41"/>
      <c r="I82" s="27" t="s">
        <v>22</v>
      </c>
      <c r="J82" s="41"/>
      <c r="K82" s="46"/>
      <c r="L82" s="47">
        <v>6.7</v>
      </c>
      <c r="M82" s="41">
        <v>2.5</v>
      </c>
      <c r="N82" s="95">
        <f>SUM(L78:L82)/5</f>
        <v>6.692272727272727</v>
      </c>
      <c r="O82" s="91" t="s">
        <v>177</v>
      </c>
      <c r="P82" s="41"/>
    </row>
    <row r="83" spans="1:16" ht="12.75">
      <c r="A83" s="33"/>
      <c r="B83" s="41"/>
      <c r="C83" s="42"/>
      <c r="D83" s="43"/>
      <c r="E83" s="41"/>
      <c r="F83" s="41"/>
      <c r="G83" s="45"/>
      <c r="H83" s="41"/>
      <c r="I83" s="27" t="s">
        <v>22</v>
      </c>
      <c r="J83" s="41"/>
      <c r="K83" s="46"/>
      <c r="L83" s="47" t="e">
        <f aca="true" t="shared" si="4" ref="L83:L89">SUM(G83)+H83/(H83+J83)*(K83-G83)</f>
        <v>#DIV/0!</v>
      </c>
      <c r="M83" s="41"/>
      <c r="N83" s="95"/>
      <c r="O83" s="91"/>
      <c r="P83" s="41"/>
    </row>
    <row r="84" spans="1:16" ht="12.75">
      <c r="A84" s="33" t="s">
        <v>53</v>
      </c>
      <c r="B84" s="41" t="s">
        <v>28</v>
      </c>
      <c r="C84" s="42">
        <v>38234</v>
      </c>
      <c r="D84" s="43"/>
      <c r="E84" s="41" t="s">
        <v>178</v>
      </c>
      <c r="F84" s="41" t="s">
        <v>142</v>
      </c>
      <c r="G84" s="45">
        <v>6.6</v>
      </c>
      <c r="H84" s="41">
        <v>0.7</v>
      </c>
      <c r="I84" s="27" t="s">
        <v>22</v>
      </c>
      <c r="J84" s="41">
        <v>4.2</v>
      </c>
      <c r="K84" s="46">
        <v>7.1</v>
      </c>
      <c r="L84" s="47">
        <f>SUM(G84)+H84/(H84+J84)*(K84-G84)</f>
        <v>6.671428571428571</v>
      </c>
      <c r="M84" s="41">
        <v>2</v>
      </c>
      <c r="N84" s="48">
        <v>6.7</v>
      </c>
      <c r="O84" s="91">
        <v>0.5</v>
      </c>
      <c r="P84" s="41"/>
    </row>
    <row r="85" spans="1:16" ht="12.75">
      <c r="A85" s="33" t="s">
        <v>53</v>
      </c>
      <c r="B85" s="41" t="s">
        <v>28</v>
      </c>
      <c r="C85" s="42">
        <v>38234</v>
      </c>
      <c r="D85" s="43"/>
      <c r="E85" s="41" t="s">
        <v>178</v>
      </c>
      <c r="F85" s="41" t="s">
        <v>142</v>
      </c>
      <c r="G85" s="45">
        <v>6.5</v>
      </c>
      <c r="H85" s="41">
        <v>3</v>
      </c>
      <c r="I85" s="27" t="s">
        <v>22</v>
      </c>
      <c r="J85" s="41">
        <v>5</v>
      </c>
      <c r="K85" s="46">
        <v>7.1</v>
      </c>
      <c r="L85" s="47">
        <f t="shared" si="4"/>
        <v>6.725</v>
      </c>
      <c r="M85" s="41">
        <v>2</v>
      </c>
      <c r="N85" s="95"/>
      <c r="O85" s="91">
        <v>0.5</v>
      </c>
      <c r="P85" s="41"/>
    </row>
    <row r="86" spans="1:16" ht="12.75">
      <c r="A86" s="33" t="s">
        <v>53</v>
      </c>
      <c r="B86" s="41" t="s">
        <v>28</v>
      </c>
      <c r="C86" s="42">
        <v>38234</v>
      </c>
      <c r="D86" s="43"/>
      <c r="E86" s="41" t="s">
        <v>178</v>
      </c>
      <c r="F86" s="41" t="s">
        <v>142</v>
      </c>
      <c r="G86" s="45">
        <v>6.6</v>
      </c>
      <c r="H86" s="41">
        <v>1</v>
      </c>
      <c r="I86" s="27" t="s">
        <v>22</v>
      </c>
      <c r="J86" s="41">
        <v>5</v>
      </c>
      <c r="K86" s="46">
        <v>7.1</v>
      </c>
      <c r="L86" s="47">
        <f t="shared" si="4"/>
        <v>6.683333333333333</v>
      </c>
      <c r="M86" s="41">
        <v>2</v>
      </c>
      <c r="N86" s="95">
        <f>SUM(L84:L86)/3</f>
        <v>6.693253968253967</v>
      </c>
      <c r="O86" s="91">
        <v>0.5</v>
      </c>
      <c r="P86" s="41"/>
    </row>
    <row r="87" spans="1:16" ht="12.75">
      <c r="A87" s="33"/>
      <c r="B87" s="41"/>
      <c r="C87" s="42"/>
      <c r="D87" s="43"/>
      <c r="E87" s="41"/>
      <c r="F87" s="41"/>
      <c r="G87" s="45"/>
      <c r="H87" s="41"/>
      <c r="I87" s="27" t="s">
        <v>22</v>
      </c>
      <c r="J87" s="41"/>
      <c r="K87" s="46"/>
      <c r="L87" s="47" t="e">
        <f t="shared" si="4"/>
        <v>#DIV/0!</v>
      </c>
      <c r="M87" s="41"/>
      <c r="N87" s="95"/>
      <c r="O87" s="91"/>
      <c r="P87" s="41"/>
    </row>
    <row r="88" spans="1:16" ht="12.75">
      <c r="A88" s="33" t="s">
        <v>53</v>
      </c>
      <c r="B88" s="41" t="s">
        <v>28</v>
      </c>
      <c r="C88" s="42">
        <v>38238</v>
      </c>
      <c r="D88" s="43"/>
      <c r="E88" s="41" t="s">
        <v>179</v>
      </c>
      <c r="F88" s="41" t="s">
        <v>142</v>
      </c>
      <c r="G88" s="45">
        <v>6.6</v>
      </c>
      <c r="H88" s="41">
        <v>2</v>
      </c>
      <c r="I88" s="27" t="s">
        <v>22</v>
      </c>
      <c r="J88" s="41">
        <v>3</v>
      </c>
      <c r="K88" s="46">
        <v>7.1</v>
      </c>
      <c r="L88" s="47">
        <f>SUM(G88)+H88/(H88+J88)*(K88-G88)</f>
        <v>6.8</v>
      </c>
      <c r="M88" s="41">
        <v>2</v>
      </c>
      <c r="N88" s="48">
        <v>6.8</v>
      </c>
      <c r="O88" s="91">
        <v>1</v>
      </c>
      <c r="P88" s="41"/>
    </row>
    <row r="89" spans="1:16" ht="12.75">
      <c r="A89" s="33"/>
      <c r="B89" s="41"/>
      <c r="C89" s="42"/>
      <c r="D89" s="43"/>
      <c r="E89" s="41"/>
      <c r="F89" s="41"/>
      <c r="G89" s="45"/>
      <c r="H89" s="41"/>
      <c r="I89" s="27" t="s">
        <v>22</v>
      </c>
      <c r="J89" s="41"/>
      <c r="K89" s="46"/>
      <c r="L89" s="47" t="e">
        <f t="shared" si="4"/>
        <v>#DIV/0!</v>
      </c>
      <c r="M89" s="41"/>
      <c r="N89" s="95"/>
      <c r="O89" s="91"/>
      <c r="P89" s="41"/>
    </row>
    <row r="90" spans="1:16" ht="12.75">
      <c r="A90" s="33" t="s">
        <v>53</v>
      </c>
      <c r="B90" s="41" t="s">
        <v>28</v>
      </c>
      <c r="C90" s="42">
        <v>38239</v>
      </c>
      <c r="D90" s="43"/>
      <c r="E90" s="41" t="s">
        <v>176</v>
      </c>
      <c r="F90" s="41" t="s">
        <v>142</v>
      </c>
      <c r="G90" s="45">
        <v>6.3</v>
      </c>
      <c r="H90" s="41">
        <v>5</v>
      </c>
      <c r="I90" s="27" t="s">
        <v>22</v>
      </c>
      <c r="J90" s="41">
        <v>4</v>
      </c>
      <c r="K90" s="46">
        <v>7.1</v>
      </c>
      <c r="L90" s="47">
        <f>SUM(G90)+H90/(H90+J90)*(K90-G90)</f>
        <v>6.7444444444444445</v>
      </c>
      <c r="M90" s="41">
        <v>2</v>
      </c>
      <c r="N90" s="48">
        <v>6.8</v>
      </c>
      <c r="O90" s="91">
        <v>0.8</v>
      </c>
      <c r="P90" s="41"/>
    </row>
    <row r="91" spans="1:16" ht="12.75">
      <c r="A91" s="33" t="s">
        <v>53</v>
      </c>
      <c r="B91" s="41" t="s">
        <v>28</v>
      </c>
      <c r="C91" s="42">
        <v>38239</v>
      </c>
      <c r="D91" s="43"/>
      <c r="E91" s="41" t="s">
        <v>176</v>
      </c>
      <c r="F91" s="41" t="s">
        <v>142</v>
      </c>
      <c r="G91" s="45">
        <v>6.5</v>
      </c>
      <c r="H91" s="41">
        <v>3</v>
      </c>
      <c r="I91" s="27" t="s">
        <v>22</v>
      </c>
      <c r="J91" s="41">
        <v>3</v>
      </c>
      <c r="K91" s="46">
        <v>7.1</v>
      </c>
      <c r="L91" s="47">
        <f aca="true" t="shared" si="5" ref="L91:L105">SUM(G91)+H91/(H91+J91)*(K91-G91)</f>
        <v>6.8</v>
      </c>
      <c r="M91" s="41">
        <v>2</v>
      </c>
      <c r="N91" s="48"/>
      <c r="O91" s="91">
        <v>0.8</v>
      </c>
      <c r="P91" s="41"/>
    </row>
    <row r="92" spans="1:16" ht="12.75">
      <c r="A92" s="33" t="s">
        <v>53</v>
      </c>
      <c r="B92" s="41" t="s">
        <v>28</v>
      </c>
      <c r="C92" s="42">
        <v>38239</v>
      </c>
      <c r="D92" s="43"/>
      <c r="E92" s="41" t="s">
        <v>176</v>
      </c>
      <c r="F92" s="41" t="s">
        <v>142</v>
      </c>
      <c r="G92" s="45">
        <v>6.6</v>
      </c>
      <c r="H92" s="41">
        <v>1</v>
      </c>
      <c r="I92" s="27" t="s">
        <v>22</v>
      </c>
      <c r="J92" s="41">
        <v>3</v>
      </c>
      <c r="K92" s="46">
        <v>7.1</v>
      </c>
      <c r="L92" s="47">
        <f t="shared" si="5"/>
        <v>6.725</v>
      </c>
      <c r="M92" s="41">
        <v>2</v>
      </c>
      <c r="N92" s="96">
        <f>SUM(L90:L92)/3</f>
        <v>6.756481481481482</v>
      </c>
      <c r="O92" s="91">
        <v>0.8</v>
      </c>
      <c r="P92" s="41"/>
    </row>
    <row r="93" spans="1:16" ht="12.75">
      <c r="A93" s="33"/>
      <c r="B93" s="41"/>
      <c r="C93" s="42"/>
      <c r="D93" s="43"/>
      <c r="E93" s="41"/>
      <c r="F93" s="41"/>
      <c r="G93" s="45"/>
      <c r="H93" s="41"/>
      <c r="I93" s="27" t="s">
        <v>22</v>
      </c>
      <c r="J93" s="41"/>
      <c r="K93" s="46"/>
      <c r="L93" s="47" t="e">
        <f t="shared" si="5"/>
        <v>#DIV/0!</v>
      </c>
      <c r="M93" s="41"/>
      <c r="N93" s="48"/>
      <c r="O93" s="91"/>
      <c r="P93" s="41"/>
    </row>
    <row r="94" spans="1:16" ht="12.75">
      <c r="A94" s="33" t="s">
        <v>53</v>
      </c>
      <c r="B94" s="41" t="s">
        <v>80</v>
      </c>
      <c r="C94" s="42">
        <v>38240</v>
      </c>
      <c r="D94" s="43"/>
      <c r="E94" s="41" t="s">
        <v>180</v>
      </c>
      <c r="F94" s="41" t="s">
        <v>142</v>
      </c>
      <c r="G94" s="45">
        <v>6.6</v>
      </c>
      <c r="H94" s="41">
        <v>2.5</v>
      </c>
      <c r="I94" s="27" t="s">
        <v>22</v>
      </c>
      <c r="J94" s="41">
        <v>4</v>
      </c>
      <c r="K94" s="46">
        <v>7.1</v>
      </c>
      <c r="L94" s="47">
        <f>SUM(G94)+H94/(H94+J94)*(K94-G94)</f>
        <v>6.792307692307692</v>
      </c>
      <c r="M94" s="41">
        <v>2</v>
      </c>
      <c r="N94" s="48">
        <v>6.8</v>
      </c>
      <c r="O94" s="91">
        <v>2.5</v>
      </c>
      <c r="P94" s="41"/>
    </row>
    <row r="95" spans="1:16" ht="12.75">
      <c r="A95" s="33"/>
      <c r="B95" s="41"/>
      <c r="C95" s="42"/>
      <c r="D95" s="43"/>
      <c r="E95" s="41"/>
      <c r="F95" s="41"/>
      <c r="G95" s="45"/>
      <c r="H95" s="41"/>
      <c r="I95" s="27" t="s">
        <v>22</v>
      </c>
      <c r="J95" s="41"/>
      <c r="K95" s="46"/>
      <c r="L95" s="47" t="e">
        <f t="shared" si="5"/>
        <v>#DIV/0!</v>
      </c>
      <c r="M95" s="41"/>
      <c r="N95" s="48"/>
      <c r="O95" s="91"/>
      <c r="P95" s="41"/>
    </row>
    <row r="96" spans="1:16" ht="12.75">
      <c r="A96" s="33" t="s">
        <v>53</v>
      </c>
      <c r="B96" s="41" t="s">
        <v>28</v>
      </c>
      <c r="C96" s="42">
        <v>38242</v>
      </c>
      <c r="D96" s="43"/>
      <c r="E96" s="41" t="s">
        <v>181</v>
      </c>
      <c r="F96" s="41" t="s">
        <v>142</v>
      </c>
      <c r="G96" s="45">
        <v>6.6</v>
      </c>
      <c r="H96" s="41">
        <v>1.5</v>
      </c>
      <c r="I96" s="27" t="s">
        <v>22</v>
      </c>
      <c r="J96" s="41">
        <v>4</v>
      </c>
      <c r="K96" s="46">
        <v>7.1</v>
      </c>
      <c r="L96" s="47">
        <f>SUM(G96)+H96/(H96+J96)*(K96-G96)</f>
        <v>6.736363636363636</v>
      </c>
      <c r="M96" s="41">
        <v>2</v>
      </c>
      <c r="N96" s="48">
        <v>6.7</v>
      </c>
      <c r="O96" s="91">
        <v>1.2</v>
      </c>
      <c r="P96" s="41"/>
    </row>
    <row r="97" spans="1:16" ht="12.75">
      <c r="A97" s="33"/>
      <c r="B97" s="41"/>
      <c r="C97" s="42"/>
      <c r="D97" s="43"/>
      <c r="E97" s="41"/>
      <c r="F97" s="41"/>
      <c r="G97" s="45"/>
      <c r="H97" s="41"/>
      <c r="I97" s="27" t="s">
        <v>22</v>
      </c>
      <c r="J97" s="41"/>
      <c r="K97" s="46"/>
      <c r="L97" s="47" t="e">
        <f t="shared" si="5"/>
        <v>#DIV/0!</v>
      </c>
      <c r="M97" s="41"/>
      <c r="N97" s="48"/>
      <c r="O97" s="91"/>
      <c r="P97" s="41"/>
    </row>
    <row r="98" spans="1:16" ht="12.75">
      <c r="A98" s="33" t="s">
        <v>53</v>
      </c>
      <c r="B98" s="41" t="s">
        <v>28</v>
      </c>
      <c r="C98" s="42">
        <v>38247</v>
      </c>
      <c r="D98" s="43"/>
      <c r="E98" s="41" t="s">
        <v>182</v>
      </c>
      <c r="F98" s="41" t="s">
        <v>142</v>
      </c>
      <c r="G98" s="45">
        <v>6.6</v>
      </c>
      <c r="H98" s="41">
        <v>3</v>
      </c>
      <c r="I98" s="27" t="s">
        <v>22</v>
      </c>
      <c r="J98" s="41">
        <v>2</v>
      </c>
      <c r="K98" s="46">
        <v>7.1</v>
      </c>
      <c r="L98" s="47">
        <f>SUM(G98)+H98/(H98+J98)*(K98-G98)</f>
        <v>6.8999999999999995</v>
      </c>
      <c r="M98" s="41">
        <v>2</v>
      </c>
      <c r="N98" s="48">
        <v>6.9</v>
      </c>
      <c r="O98" s="91">
        <v>1.2</v>
      </c>
      <c r="P98" s="41"/>
    </row>
    <row r="99" spans="1:16" ht="12.75">
      <c r="A99" s="33" t="s">
        <v>53</v>
      </c>
      <c r="B99" s="41" t="s">
        <v>28</v>
      </c>
      <c r="C99" s="42">
        <v>38247</v>
      </c>
      <c r="D99" s="43"/>
      <c r="E99" s="41" t="s">
        <v>182</v>
      </c>
      <c r="F99" s="41" t="s">
        <v>142</v>
      </c>
      <c r="G99" s="45">
        <v>6.5</v>
      </c>
      <c r="H99" s="41">
        <v>4</v>
      </c>
      <c r="I99" s="27" t="s">
        <v>22</v>
      </c>
      <c r="J99" s="41">
        <v>2.5</v>
      </c>
      <c r="K99" s="46">
        <v>7.1</v>
      </c>
      <c r="L99" s="47">
        <f t="shared" si="5"/>
        <v>6.869230769230769</v>
      </c>
      <c r="M99" s="41">
        <v>2</v>
      </c>
      <c r="N99" s="95">
        <f>SUM(L98:L99)/2</f>
        <v>6.884615384615384</v>
      </c>
      <c r="O99" s="91">
        <v>1.2</v>
      </c>
      <c r="P99" s="41"/>
    </row>
    <row r="100" spans="1:16" ht="12.75">
      <c r="A100" s="33"/>
      <c r="B100" s="41"/>
      <c r="C100" s="42"/>
      <c r="D100" s="43"/>
      <c r="E100" s="41"/>
      <c r="F100" s="41"/>
      <c r="G100" s="45"/>
      <c r="H100" s="41"/>
      <c r="I100" s="27" t="s">
        <v>22</v>
      </c>
      <c r="J100" s="41"/>
      <c r="K100" s="46"/>
      <c r="L100" s="47" t="e">
        <f t="shared" si="5"/>
        <v>#DIV/0!</v>
      </c>
      <c r="M100" s="41"/>
      <c r="N100" s="48"/>
      <c r="O100" s="91"/>
      <c r="P100" s="41"/>
    </row>
    <row r="101" spans="1:16" ht="12.75">
      <c r="A101" s="33" t="s">
        <v>53</v>
      </c>
      <c r="B101" s="41" t="s">
        <v>70</v>
      </c>
      <c r="C101" s="42">
        <v>38248</v>
      </c>
      <c r="D101" s="43"/>
      <c r="E101" s="41" t="s">
        <v>183</v>
      </c>
      <c r="F101" s="41" t="s">
        <v>140</v>
      </c>
      <c r="G101" s="45">
        <v>6.6</v>
      </c>
      <c r="H101" s="41">
        <v>2</v>
      </c>
      <c r="I101" s="27" t="s">
        <v>22</v>
      </c>
      <c r="J101" s="41">
        <v>3</v>
      </c>
      <c r="K101" s="46">
        <v>7.1</v>
      </c>
      <c r="L101" s="47">
        <f>SUM(G101)+H101/(H101+J101)*(K101-G101)</f>
        <v>6.8</v>
      </c>
      <c r="M101" s="41">
        <v>2</v>
      </c>
      <c r="N101" s="48">
        <v>6.8</v>
      </c>
      <c r="O101" s="91">
        <v>1.8</v>
      </c>
      <c r="P101" s="41"/>
    </row>
    <row r="102" spans="1:16" ht="12.75">
      <c r="A102" s="33" t="s">
        <v>53</v>
      </c>
      <c r="B102" s="41" t="s">
        <v>70</v>
      </c>
      <c r="C102" s="42">
        <v>38248</v>
      </c>
      <c r="D102" s="43"/>
      <c r="E102" s="41" t="s">
        <v>183</v>
      </c>
      <c r="F102" s="41" t="s">
        <v>140</v>
      </c>
      <c r="G102" s="45">
        <v>6.5</v>
      </c>
      <c r="H102" s="41">
        <v>3</v>
      </c>
      <c r="I102" s="27" t="s">
        <v>22</v>
      </c>
      <c r="J102" s="41">
        <v>3</v>
      </c>
      <c r="K102" s="46">
        <v>7.1</v>
      </c>
      <c r="L102" s="47">
        <f t="shared" si="5"/>
        <v>6.8</v>
      </c>
      <c r="M102" s="41">
        <v>2</v>
      </c>
      <c r="N102" s="95">
        <f>SUM(L101:L102)/2</f>
        <v>6.8</v>
      </c>
      <c r="O102" s="91">
        <v>1.8</v>
      </c>
      <c r="P102" s="41"/>
    </row>
    <row r="103" spans="1:16" ht="12.75">
      <c r="A103" s="33"/>
      <c r="B103" s="41"/>
      <c r="C103" s="42"/>
      <c r="D103" s="43"/>
      <c r="E103" s="41"/>
      <c r="F103" s="41"/>
      <c r="G103" s="45"/>
      <c r="H103" s="41"/>
      <c r="I103" s="27" t="s">
        <v>22</v>
      </c>
      <c r="J103" s="41"/>
      <c r="K103" s="46"/>
      <c r="L103" s="47" t="e">
        <f t="shared" si="5"/>
        <v>#DIV/0!</v>
      </c>
      <c r="M103" s="41"/>
      <c r="N103" s="48"/>
      <c r="O103" s="91"/>
      <c r="P103" s="41"/>
    </row>
    <row r="104" spans="1:16" ht="12.75">
      <c r="A104" s="33" t="s">
        <v>53</v>
      </c>
      <c r="B104" s="41" t="s">
        <v>28</v>
      </c>
      <c r="C104" s="42">
        <v>38252</v>
      </c>
      <c r="D104" s="43"/>
      <c r="E104" s="41" t="s">
        <v>152</v>
      </c>
      <c r="F104" s="41" t="s">
        <v>142</v>
      </c>
      <c r="G104" s="45">
        <v>6.5</v>
      </c>
      <c r="H104" s="41">
        <v>4</v>
      </c>
      <c r="I104" s="27" t="s">
        <v>22</v>
      </c>
      <c r="J104" s="41">
        <v>3</v>
      </c>
      <c r="K104" s="46">
        <v>7.1</v>
      </c>
      <c r="L104" s="47">
        <f>SUM(G104)+H104/(H104+J104)*(K104-G104)</f>
        <v>6.8428571428571425</v>
      </c>
      <c r="M104" s="41">
        <v>2</v>
      </c>
      <c r="N104" s="48">
        <v>6.8</v>
      </c>
      <c r="O104" s="91">
        <v>1</v>
      </c>
      <c r="P104" s="41"/>
    </row>
    <row r="105" spans="1:16" ht="12.75">
      <c r="A105" s="33"/>
      <c r="B105" s="41"/>
      <c r="C105" s="42"/>
      <c r="D105" s="43"/>
      <c r="E105" s="41"/>
      <c r="F105" s="41"/>
      <c r="G105" s="45"/>
      <c r="H105" s="41"/>
      <c r="I105" s="27" t="s">
        <v>22</v>
      </c>
      <c r="J105" s="41"/>
      <c r="K105" s="46"/>
      <c r="L105" s="47" t="e">
        <f t="shared" si="5"/>
        <v>#DIV/0!</v>
      </c>
      <c r="M105" s="41"/>
      <c r="N105" s="48"/>
      <c r="O105" s="91"/>
      <c r="P105" s="41"/>
    </row>
    <row r="106" spans="1:16" ht="12.75">
      <c r="A106" s="33" t="s">
        <v>53</v>
      </c>
      <c r="B106" s="41" t="s">
        <v>28</v>
      </c>
      <c r="C106" s="42">
        <v>38256</v>
      </c>
      <c r="D106" s="43"/>
      <c r="E106" s="41" t="s">
        <v>184</v>
      </c>
      <c r="F106" s="41" t="s">
        <v>142</v>
      </c>
      <c r="G106" s="45">
        <v>6.6</v>
      </c>
      <c r="H106" s="41">
        <v>2</v>
      </c>
      <c r="I106" s="27" t="s">
        <v>22</v>
      </c>
      <c r="J106" s="41">
        <v>4.5</v>
      </c>
      <c r="K106" s="46">
        <v>7.1</v>
      </c>
      <c r="L106" s="47">
        <f aca="true" t="shared" si="6" ref="L106:L116">SUM(G106)+H106/(H106+J106)*(K106-G106)</f>
        <v>6.753846153846154</v>
      </c>
      <c r="M106" s="41">
        <v>2</v>
      </c>
      <c r="N106" s="48">
        <v>6.8</v>
      </c>
      <c r="O106" s="91" t="s">
        <v>115</v>
      </c>
      <c r="P106" s="41"/>
    </row>
    <row r="107" spans="1:16" ht="12.75">
      <c r="A107" s="33"/>
      <c r="B107" s="41"/>
      <c r="C107" s="42"/>
      <c r="D107" s="43"/>
      <c r="E107" s="44"/>
      <c r="F107" s="41"/>
      <c r="G107" s="45"/>
      <c r="H107" s="41"/>
      <c r="I107" s="27" t="s">
        <v>22</v>
      </c>
      <c r="J107" s="41"/>
      <c r="K107" s="46"/>
      <c r="L107" s="47" t="e">
        <f t="shared" si="6"/>
        <v>#DIV/0!</v>
      </c>
      <c r="M107" s="41"/>
      <c r="N107" s="48"/>
      <c r="O107" s="91"/>
      <c r="P107" s="41"/>
    </row>
    <row r="108" spans="1:16" ht="12.75">
      <c r="A108" s="33" t="s">
        <v>53</v>
      </c>
      <c r="B108" s="41" t="s">
        <v>28</v>
      </c>
      <c r="C108" s="42">
        <v>38258</v>
      </c>
      <c r="D108" s="43"/>
      <c r="E108" s="41" t="s">
        <v>185</v>
      </c>
      <c r="F108" s="41" t="s">
        <v>142</v>
      </c>
      <c r="G108" s="45">
        <v>6.6</v>
      </c>
      <c r="H108" s="41">
        <v>2</v>
      </c>
      <c r="I108" s="27" t="s">
        <v>22</v>
      </c>
      <c r="J108" s="41">
        <v>5</v>
      </c>
      <c r="K108" s="46">
        <v>7.1</v>
      </c>
      <c r="L108" s="47">
        <f t="shared" si="6"/>
        <v>6.742857142857143</v>
      </c>
      <c r="M108" s="41">
        <v>1.5</v>
      </c>
      <c r="N108" s="48">
        <v>6.7</v>
      </c>
      <c r="O108" s="91" t="s">
        <v>186</v>
      </c>
      <c r="P108" s="41"/>
    </row>
    <row r="109" spans="1:16" ht="12.75">
      <c r="A109" s="33" t="s">
        <v>53</v>
      </c>
      <c r="B109" s="41" t="s">
        <v>28</v>
      </c>
      <c r="C109" s="42">
        <v>38258</v>
      </c>
      <c r="D109" s="43"/>
      <c r="E109" s="41" t="s">
        <v>185</v>
      </c>
      <c r="F109" s="41" t="s">
        <v>142</v>
      </c>
      <c r="G109" s="45">
        <v>6.5</v>
      </c>
      <c r="H109" s="41">
        <v>3.2</v>
      </c>
      <c r="I109" s="27" t="s">
        <v>22</v>
      </c>
      <c r="J109" s="41">
        <v>5</v>
      </c>
      <c r="K109" s="46">
        <v>7.1</v>
      </c>
      <c r="L109" s="47">
        <f t="shared" si="6"/>
        <v>6.734146341463415</v>
      </c>
      <c r="M109" s="41">
        <v>1.5</v>
      </c>
      <c r="N109" s="95">
        <f>SUM(L108:L109)/2</f>
        <v>6.738501742160279</v>
      </c>
      <c r="O109" s="91" t="s">
        <v>186</v>
      </c>
      <c r="P109" s="41"/>
    </row>
    <row r="110" spans="1:16" ht="12.75">
      <c r="A110" s="33"/>
      <c r="B110" s="41"/>
      <c r="C110" s="42"/>
      <c r="D110" s="43"/>
      <c r="E110" s="41"/>
      <c r="F110" s="41"/>
      <c r="G110" s="45"/>
      <c r="H110" s="41"/>
      <c r="I110" s="27" t="s">
        <v>22</v>
      </c>
      <c r="J110" s="41"/>
      <c r="K110" s="46"/>
      <c r="L110" s="47" t="e">
        <f t="shared" si="6"/>
        <v>#DIV/0!</v>
      </c>
      <c r="M110" s="41"/>
      <c r="N110" s="48"/>
      <c r="O110" s="91"/>
      <c r="P110" s="41"/>
    </row>
    <row r="111" spans="1:16" ht="12.75">
      <c r="A111" s="33" t="s">
        <v>53</v>
      </c>
      <c r="B111" s="41" t="s">
        <v>28</v>
      </c>
      <c r="C111" s="42">
        <v>38262</v>
      </c>
      <c r="D111" s="43"/>
      <c r="E111" s="41" t="s">
        <v>185</v>
      </c>
      <c r="F111" s="41" t="s">
        <v>142</v>
      </c>
      <c r="G111" s="45">
        <v>6.6</v>
      </c>
      <c r="H111" s="41">
        <v>1</v>
      </c>
      <c r="I111" s="27" t="s">
        <v>22</v>
      </c>
      <c r="J111" s="41">
        <v>4</v>
      </c>
      <c r="K111" s="46">
        <v>7.1</v>
      </c>
      <c r="L111" s="47">
        <f t="shared" si="6"/>
        <v>6.699999999999999</v>
      </c>
      <c r="M111" s="41">
        <v>2</v>
      </c>
      <c r="N111" s="48">
        <v>6.7</v>
      </c>
      <c r="O111" s="91" t="s">
        <v>169</v>
      </c>
      <c r="P111" s="41"/>
    </row>
    <row r="112" spans="1:16" ht="12.75">
      <c r="A112" s="33" t="s">
        <v>53</v>
      </c>
      <c r="B112" s="41" t="s">
        <v>28</v>
      </c>
      <c r="C112" s="42">
        <v>38262</v>
      </c>
      <c r="D112" s="43"/>
      <c r="E112" s="41" t="s">
        <v>185</v>
      </c>
      <c r="F112" s="41" t="s">
        <v>142</v>
      </c>
      <c r="G112" s="45">
        <v>6.5</v>
      </c>
      <c r="H112" s="41">
        <v>2</v>
      </c>
      <c r="I112" s="27" t="s">
        <v>22</v>
      </c>
      <c r="J112" s="41">
        <v>4</v>
      </c>
      <c r="K112" s="46">
        <v>7.1</v>
      </c>
      <c r="L112" s="47">
        <f t="shared" si="6"/>
        <v>6.7</v>
      </c>
      <c r="M112" s="41">
        <v>2</v>
      </c>
      <c r="N112" s="95">
        <f>SUM(L111:L112)/2</f>
        <v>6.699999999999999</v>
      </c>
      <c r="O112" s="91" t="s">
        <v>169</v>
      </c>
      <c r="P112" s="41"/>
    </row>
    <row r="113" spans="1:16" ht="12.75">
      <c r="A113" s="33"/>
      <c r="B113" s="41"/>
      <c r="C113" s="42"/>
      <c r="D113" s="43"/>
      <c r="E113" s="41"/>
      <c r="F113" s="41"/>
      <c r="G113" s="45"/>
      <c r="H113" s="41"/>
      <c r="I113" s="27" t="s">
        <v>22</v>
      </c>
      <c r="J113" s="41"/>
      <c r="K113" s="46"/>
      <c r="L113" s="47" t="e">
        <f t="shared" si="6"/>
        <v>#DIV/0!</v>
      </c>
      <c r="M113" s="41"/>
      <c r="N113" s="48"/>
      <c r="O113" s="91"/>
      <c r="P113" s="41"/>
    </row>
    <row r="114" spans="1:16" ht="12.75">
      <c r="A114" s="33" t="s">
        <v>53</v>
      </c>
      <c r="B114" s="41" t="s">
        <v>28</v>
      </c>
      <c r="C114" s="42">
        <v>38268</v>
      </c>
      <c r="D114" s="43"/>
      <c r="E114" s="41" t="s">
        <v>188</v>
      </c>
      <c r="F114" s="41" t="s">
        <v>142</v>
      </c>
      <c r="G114" s="45">
        <v>6.5</v>
      </c>
      <c r="H114" s="41">
        <v>2</v>
      </c>
      <c r="I114" s="27" t="s">
        <v>22</v>
      </c>
      <c r="J114" s="41">
        <v>5</v>
      </c>
      <c r="K114" s="46">
        <v>7.1</v>
      </c>
      <c r="L114" s="47">
        <f t="shared" si="6"/>
        <v>6.671428571428572</v>
      </c>
      <c r="M114" s="41">
        <v>2</v>
      </c>
      <c r="N114" s="48">
        <v>6.6</v>
      </c>
      <c r="O114" s="91" t="s">
        <v>169</v>
      </c>
      <c r="P114" s="41"/>
    </row>
    <row r="115" spans="1:16" ht="12.75">
      <c r="A115" s="33" t="s">
        <v>53</v>
      </c>
      <c r="B115" s="41" t="s">
        <v>28</v>
      </c>
      <c r="C115" s="42">
        <v>38268</v>
      </c>
      <c r="D115" s="43"/>
      <c r="E115" s="41" t="s">
        <v>188</v>
      </c>
      <c r="F115" s="41" t="s">
        <v>142</v>
      </c>
      <c r="G115" s="45">
        <v>6.6</v>
      </c>
      <c r="H115" s="41">
        <v>0.3</v>
      </c>
      <c r="I115" s="27" t="s">
        <v>22</v>
      </c>
      <c r="J115" s="41">
        <v>5</v>
      </c>
      <c r="K115" s="46">
        <v>7.1</v>
      </c>
      <c r="L115" s="47">
        <f t="shared" si="6"/>
        <v>6.628301886792452</v>
      </c>
      <c r="M115" s="41">
        <v>2</v>
      </c>
      <c r="N115" s="48"/>
      <c r="O115" s="91" t="s">
        <v>169</v>
      </c>
      <c r="P115" s="41"/>
    </row>
    <row r="116" spans="1:16" ht="12.75">
      <c r="A116" s="33" t="s">
        <v>53</v>
      </c>
      <c r="B116" s="41" t="s">
        <v>28</v>
      </c>
      <c r="C116" s="42">
        <v>38268</v>
      </c>
      <c r="D116" s="43"/>
      <c r="E116" s="41" t="s">
        <v>188</v>
      </c>
      <c r="F116" s="41" t="s">
        <v>142</v>
      </c>
      <c r="G116" s="45">
        <v>6.5</v>
      </c>
      <c r="H116" s="41">
        <v>1.5</v>
      </c>
      <c r="I116" s="27" t="s">
        <v>22</v>
      </c>
      <c r="J116" s="41">
        <v>5.5</v>
      </c>
      <c r="K116" s="46">
        <v>7.1</v>
      </c>
      <c r="L116" s="47">
        <f t="shared" si="6"/>
        <v>6.628571428571428</v>
      </c>
      <c r="M116" s="41">
        <v>2</v>
      </c>
      <c r="N116" s="48"/>
      <c r="O116" s="91" t="s">
        <v>169</v>
      </c>
      <c r="P116" s="41"/>
    </row>
    <row r="117" spans="1:16" ht="12.75">
      <c r="A117" s="33" t="s">
        <v>53</v>
      </c>
      <c r="B117" s="41" t="s">
        <v>28</v>
      </c>
      <c r="C117" s="42">
        <v>38268</v>
      </c>
      <c r="D117" s="43"/>
      <c r="E117" s="41" t="s">
        <v>188</v>
      </c>
      <c r="F117" s="41" t="s">
        <v>142</v>
      </c>
      <c r="G117" s="45" t="s">
        <v>145</v>
      </c>
      <c r="H117" s="41"/>
      <c r="I117" s="27" t="s">
        <v>22</v>
      </c>
      <c r="J117" s="41"/>
      <c r="K117" s="46"/>
      <c r="L117" s="47">
        <v>6.65</v>
      </c>
      <c r="M117" s="41">
        <v>2</v>
      </c>
      <c r="N117" s="95">
        <f>SUM(L114:L117)/4</f>
        <v>6.644575471698113</v>
      </c>
      <c r="O117" s="91" t="s">
        <v>169</v>
      </c>
      <c r="P117" s="41"/>
    </row>
    <row r="118" spans="1:16" ht="12.75">
      <c r="A118" s="33"/>
      <c r="B118" s="41"/>
      <c r="C118" s="42"/>
      <c r="D118" s="43"/>
      <c r="E118" s="41"/>
      <c r="F118" s="41"/>
      <c r="G118" s="45"/>
      <c r="H118" s="41"/>
      <c r="I118" s="27" t="s">
        <v>22</v>
      </c>
      <c r="J118" s="41"/>
      <c r="K118" s="46"/>
      <c r="L118" s="47" t="e">
        <f aca="true" t="shared" si="7" ref="L118:L135">SUM(G118)+H118/(H118+J118)*(K118-G118)</f>
        <v>#DIV/0!</v>
      </c>
      <c r="M118" s="41"/>
      <c r="N118" s="48"/>
      <c r="O118" s="91"/>
      <c r="P118" s="41"/>
    </row>
    <row r="119" spans="1:16" ht="12.75">
      <c r="A119" s="33" t="s">
        <v>53</v>
      </c>
      <c r="B119" s="41" t="s">
        <v>28</v>
      </c>
      <c r="C119" s="42">
        <v>38270</v>
      </c>
      <c r="D119" s="43"/>
      <c r="E119" s="41" t="s">
        <v>152</v>
      </c>
      <c r="F119" s="41" t="s">
        <v>142</v>
      </c>
      <c r="G119" s="45">
        <v>6.3</v>
      </c>
      <c r="H119" s="41">
        <v>3</v>
      </c>
      <c r="I119" s="27" t="s">
        <v>22</v>
      </c>
      <c r="J119" s="41">
        <v>2</v>
      </c>
      <c r="K119" s="46">
        <v>6.5</v>
      </c>
      <c r="L119" s="47">
        <f t="shared" si="7"/>
        <v>6.42</v>
      </c>
      <c r="M119" s="41">
        <v>1.5</v>
      </c>
      <c r="N119" s="48">
        <v>6.5</v>
      </c>
      <c r="O119" s="91" t="s">
        <v>189</v>
      </c>
      <c r="P119" s="41"/>
    </row>
    <row r="120" spans="1:16" ht="12.75">
      <c r="A120" s="33" t="s">
        <v>53</v>
      </c>
      <c r="B120" s="41" t="s">
        <v>28</v>
      </c>
      <c r="C120" s="42">
        <v>38270</v>
      </c>
      <c r="D120" s="43"/>
      <c r="E120" s="41" t="s">
        <v>152</v>
      </c>
      <c r="F120" s="41" t="s">
        <v>142</v>
      </c>
      <c r="G120" s="45">
        <v>6.3</v>
      </c>
      <c r="H120" s="41">
        <v>3</v>
      </c>
      <c r="I120" s="27" t="s">
        <v>22</v>
      </c>
      <c r="J120" s="41">
        <v>3</v>
      </c>
      <c r="K120" s="46">
        <v>6.6</v>
      </c>
      <c r="L120" s="47">
        <f t="shared" si="7"/>
        <v>6.449999999999999</v>
      </c>
      <c r="M120" s="41">
        <v>1.5</v>
      </c>
      <c r="N120" s="48"/>
      <c r="O120" s="91" t="s">
        <v>189</v>
      </c>
      <c r="P120" s="41"/>
    </row>
    <row r="121" spans="1:16" ht="12.75">
      <c r="A121" s="33" t="s">
        <v>53</v>
      </c>
      <c r="B121" s="41" t="s">
        <v>28</v>
      </c>
      <c r="C121" s="42">
        <v>38270</v>
      </c>
      <c r="D121" s="43"/>
      <c r="E121" s="41" t="s">
        <v>152</v>
      </c>
      <c r="F121" s="41" t="s">
        <v>142</v>
      </c>
      <c r="G121" s="45">
        <v>6.3</v>
      </c>
      <c r="H121" s="41">
        <v>3</v>
      </c>
      <c r="I121" s="27" t="s">
        <v>22</v>
      </c>
      <c r="J121" s="41">
        <v>7</v>
      </c>
      <c r="K121" s="46">
        <v>7.1</v>
      </c>
      <c r="L121" s="47">
        <f t="shared" si="7"/>
        <v>6.54</v>
      </c>
      <c r="M121" s="41">
        <v>1.5</v>
      </c>
      <c r="N121" s="48"/>
      <c r="O121" s="91" t="s">
        <v>189</v>
      </c>
      <c r="P121" s="41"/>
    </row>
    <row r="122" spans="1:16" ht="12.75">
      <c r="A122" s="33" t="s">
        <v>53</v>
      </c>
      <c r="B122" s="41" t="s">
        <v>28</v>
      </c>
      <c r="C122" s="42">
        <v>38270</v>
      </c>
      <c r="D122" s="43"/>
      <c r="E122" s="41" t="s">
        <v>152</v>
      </c>
      <c r="F122" s="41" t="s">
        <v>142</v>
      </c>
      <c r="G122" s="45">
        <v>6.3</v>
      </c>
      <c r="H122" s="41">
        <v>3</v>
      </c>
      <c r="I122" s="27" t="s">
        <v>22</v>
      </c>
      <c r="J122" s="41">
        <v>2.5</v>
      </c>
      <c r="K122" s="46">
        <v>6.6</v>
      </c>
      <c r="L122" s="47">
        <f t="shared" si="7"/>
        <v>6.463636363636363</v>
      </c>
      <c r="M122" s="41">
        <v>1.5</v>
      </c>
      <c r="N122" s="95">
        <f>SUM(L119:L122)/4</f>
        <v>6.468409090909091</v>
      </c>
      <c r="O122" s="91" t="s">
        <v>189</v>
      </c>
      <c r="P122" s="41"/>
    </row>
    <row r="123" spans="1:16" ht="12.75">
      <c r="A123" s="33"/>
      <c r="B123" s="41"/>
      <c r="C123" s="42"/>
      <c r="D123" s="43"/>
      <c r="E123" s="41"/>
      <c r="F123" s="41"/>
      <c r="G123" s="45"/>
      <c r="H123" s="41"/>
      <c r="I123" s="27" t="s">
        <v>22</v>
      </c>
      <c r="J123" s="41"/>
      <c r="K123" s="46"/>
      <c r="L123" s="47" t="e">
        <f t="shared" si="7"/>
        <v>#DIV/0!</v>
      </c>
      <c r="M123" s="41"/>
      <c r="N123" s="48"/>
      <c r="O123" s="91"/>
      <c r="P123" s="41"/>
    </row>
    <row r="124" spans="1:16" ht="12.75">
      <c r="A124" s="33" t="s">
        <v>53</v>
      </c>
      <c r="B124" s="41" t="s">
        <v>28</v>
      </c>
      <c r="C124" s="42">
        <v>38271</v>
      </c>
      <c r="D124" s="43"/>
      <c r="E124" s="41" t="s">
        <v>191</v>
      </c>
      <c r="F124" s="41" t="s">
        <v>142</v>
      </c>
      <c r="G124" s="45">
        <v>6.3</v>
      </c>
      <c r="H124" s="41">
        <v>4.5</v>
      </c>
      <c r="I124" s="27" t="s">
        <v>22</v>
      </c>
      <c r="J124" s="41">
        <v>3</v>
      </c>
      <c r="K124" s="46">
        <v>6.6</v>
      </c>
      <c r="L124" s="47">
        <f t="shared" si="7"/>
        <v>6.4799999999999995</v>
      </c>
      <c r="M124" s="41">
        <v>1.5</v>
      </c>
      <c r="N124" s="48">
        <v>6.5</v>
      </c>
      <c r="O124" s="91">
        <v>1.2</v>
      </c>
      <c r="P124" s="41"/>
    </row>
    <row r="125" spans="1:16" ht="12.75">
      <c r="A125" s="33" t="s">
        <v>53</v>
      </c>
      <c r="B125" s="41" t="s">
        <v>28</v>
      </c>
      <c r="C125" s="42">
        <v>38271</v>
      </c>
      <c r="D125" s="43"/>
      <c r="E125" s="41" t="s">
        <v>191</v>
      </c>
      <c r="F125" s="41" t="s">
        <v>142</v>
      </c>
      <c r="G125" s="45">
        <v>6.3</v>
      </c>
      <c r="H125" s="41">
        <v>5</v>
      </c>
      <c r="I125" s="27" t="s">
        <v>22</v>
      </c>
      <c r="J125" s="41">
        <v>3</v>
      </c>
      <c r="K125" s="46">
        <v>6.6</v>
      </c>
      <c r="L125" s="47">
        <f t="shared" si="7"/>
        <v>6.4875</v>
      </c>
      <c r="M125" s="41">
        <v>1.5</v>
      </c>
      <c r="N125" s="48"/>
      <c r="O125" s="91">
        <v>1.2</v>
      </c>
      <c r="P125" s="41"/>
    </row>
    <row r="126" spans="1:16" ht="12.75">
      <c r="A126" s="33" t="s">
        <v>53</v>
      </c>
      <c r="B126" s="41" t="s">
        <v>28</v>
      </c>
      <c r="C126" s="42">
        <v>38271</v>
      </c>
      <c r="D126" s="43"/>
      <c r="E126" s="41" t="s">
        <v>191</v>
      </c>
      <c r="F126" s="41" t="s">
        <v>142</v>
      </c>
      <c r="G126" s="45">
        <v>6.3</v>
      </c>
      <c r="H126" s="41">
        <v>4</v>
      </c>
      <c r="I126" s="27" t="s">
        <v>22</v>
      </c>
      <c r="J126" s="41">
        <v>1.5</v>
      </c>
      <c r="K126" s="46">
        <v>6.5</v>
      </c>
      <c r="L126" s="47">
        <f t="shared" si="7"/>
        <v>6.445454545454545</v>
      </c>
      <c r="M126" s="41">
        <v>1.5</v>
      </c>
      <c r="N126" s="95">
        <f>SUM(L124:L126)/3</f>
        <v>6.470984848484849</v>
      </c>
      <c r="O126" s="91">
        <v>1.2</v>
      </c>
      <c r="P126" s="41"/>
    </row>
    <row r="127" spans="1:16" ht="12.75">
      <c r="A127" s="33"/>
      <c r="B127" s="41"/>
      <c r="C127" s="42"/>
      <c r="D127" s="43"/>
      <c r="E127" s="41"/>
      <c r="F127" s="41"/>
      <c r="G127" s="45"/>
      <c r="H127" s="41"/>
      <c r="I127" s="27" t="s">
        <v>22</v>
      </c>
      <c r="J127" s="41"/>
      <c r="K127" s="46"/>
      <c r="L127" s="47" t="e">
        <f t="shared" si="7"/>
        <v>#DIV/0!</v>
      </c>
      <c r="M127" s="41"/>
      <c r="N127" s="48"/>
      <c r="O127" s="91"/>
      <c r="P127" s="41"/>
    </row>
    <row r="128" spans="1:16" ht="12.75">
      <c r="A128" s="33" t="s">
        <v>53</v>
      </c>
      <c r="B128" s="41" t="s">
        <v>28</v>
      </c>
      <c r="C128" s="42">
        <v>38273</v>
      </c>
      <c r="D128" s="43"/>
      <c r="E128" s="41" t="s">
        <v>193</v>
      </c>
      <c r="F128" s="41" t="s">
        <v>142</v>
      </c>
      <c r="G128" s="45">
        <v>6.3</v>
      </c>
      <c r="H128" s="41">
        <v>2.2</v>
      </c>
      <c r="I128" s="27" t="s">
        <v>22</v>
      </c>
      <c r="J128" s="41">
        <v>3.5</v>
      </c>
      <c r="K128" s="46">
        <v>6.5</v>
      </c>
      <c r="L128" s="47">
        <f t="shared" si="7"/>
        <v>6.37719298245614</v>
      </c>
      <c r="M128" s="41">
        <v>1.5</v>
      </c>
      <c r="N128" s="48">
        <v>6.4</v>
      </c>
      <c r="O128" s="91">
        <v>1</v>
      </c>
      <c r="P128" s="41"/>
    </row>
    <row r="129" spans="1:16" ht="12.75">
      <c r="A129" s="33" t="s">
        <v>53</v>
      </c>
      <c r="B129" s="41" t="s">
        <v>28</v>
      </c>
      <c r="C129" s="42">
        <v>38273</v>
      </c>
      <c r="D129" s="43"/>
      <c r="E129" s="41" t="s">
        <v>193</v>
      </c>
      <c r="F129" s="41" t="s">
        <v>142</v>
      </c>
      <c r="G129" s="45">
        <v>6.3</v>
      </c>
      <c r="H129" s="41">
        <v>2.2</v>
      </c>
      <c r="I129" s="27" t="s">
        <v>22</v>
      </c>
      <c r="J129" s="41">
        <v>4</v>
      </c>
      <c r="K129" s="46">
        <v>6.6</v>
      </c>
      <c r="L129" s="47">
        <f t="shared" si="7"/>
        <v>6.406451612903226</v>
      </c>
      <c r="M129" s="41">
        <v>1.5</v>
      </c>
      <c r="N129" s="95">
        <f>SUM(L128:L129)/2</f>
        <v>6.391822297679683</v>
      </c>
      <c r="O129" s="91">
        <v>1</v>
      </c>
      <c r="P129" s="41"/>
    </row>
    <row r="130" spans="1:16" ht="12.75">
      <c r="A130" s="33"/>
      <c r="B130" s="41"/>
      <c r="C130" s="42"/>
      <c r="D130" s="43"/>
      <c r="E130" s="41"/>
      <c r="F130" s="41"/>
      <c r="G130" s="45"/>
      <c r="H130" s="41"/>
      <c r="I130" s="27" t="s">
        <v>22</v>
      </c>
      <c r="J130" s="41"/>
      <c r="K130" s="46"/>
      <c r="L130" s="47" t="e">
        <f t="shared" si="7"/>
        <v>#DIV/0!</v>
      </c>
      <c r="M130" s="41"/>
      <c r="N130" s="48"/>
      <c r="O130" s="91"/>
      <c r="P130" s="41"/>
    </row>
    <row r="131" spans="1:16" ht="12.75">
      <c r="A131" s="33" t="s">
        <v>53</v>
      </c>
      <c r="B131" s="41" t="s">
        <v>28</v>
      </c>
      <c r="C131" s="42">
        <v>38275</v>
      </c>
      <c r="D131" s="43"/>
      <c r="E131" s="41" t="s">
        <v>194</v>
      </c>
      <c r="F131" s="41" t="s">
        <v>142</v>
      </c>
      <c r="G131" s="45">
        <v>6.3</v>
      </c>
      <c r="H131" s="41">
        <v>4.5</v>
      </c>
      <c r="I131" s="27" t="s">
        <v>22</v>
      </c>
      <c r="J131" s="41">
        <v>2</v>
      </c>
      <c r="K131" s="46">
        <v>6.6</v>
      </c>
      <c r="L131" s="47">
        <f t="shared" si="7"/>
        <v>6.507692307692308</v>
      </c>
      <c r="M131" s="41">
        <v>2</v>
      </c>
      <c r="N131" s="48">
        <v>6.5</v>
      </c>
      <c r="O131" s="91">
        <v>1.6</v>
      </c>
      <c r="P131" s="41"/>
    </row>
    <row r="132" spans="1:16" ht="12.75">
      <c r="A132" s="33" t="s">
        <v>53</v>
      </c>
      <c r="B132" s="41" t="s">
        <v>28</v>
      </c>
      <c r="C132" s="42">
        <v>38275</v>
      </c>
      <c r="D132" s="43"/>
      <c r="E132" s="41" t="s">
        <v>194</v>
      </c>
      <c r="F132" s="41" t="s">
        <v>142</v>
      </c>
      <c r="G132" s="45">
        <v>6.3</v>
      </c>
      <c r="H132" s="41">
        <v>4</v>
      </c>
      <c r="I132" s="27" t="s">
        <v>22</v>
      </c>
      <c r="J132" s="41">
        <v>2.2</v>
      </c>
      <c r="K132" s="46">
        <v>6.6</v>
      </c>
      <c r="L132" s="47">
        <f t="shared" si="7"/>
        <v>6.493548387096774</v>
      </c>
      <c r="M132" s="41">
        <v>2</v>
      </c>
      <c r="N132" s="95">
        <f>SUM(L131:L132)/2</f>
        <v>6.500620347394541</v>
      </c>
      <c r="O132" s="91">
        <v>1.6</v>
      </c>
      <c r="P132" s="41"/>
    </row>
    <row r="133" spans="1:16" ht="12.75">
      <c r="A133" s="33"/>
      <c r="B133" s="41"/>
      <c r="C133" s="42"/>
      <c r="D133" s="43"/>
      <c r="E133" s="41"/>
      <c r="F133" s="41"/>
      <c r="G133" s="45"/>
      <c r="H133" s="41"/>
      <c r="I133" s="27" t="s">
        <v>22</v>
      </c>
      <c r="J133" s="41"/>
      <c r="K133" s="46"/>
      <c r="L133" s="47" t="e">
        <f t="shared" si="7"/>
        <v>#DIV/0!</v>
      </c>
      <c r="M133" s="41"/>
      <c r="N133" s="48"/>
      <c r="O133" s="91"/>
      <c r="P133" s="41"/>
    </row>
    <row r="134" spans="1:16" ht="12.75">
      <c r="A134" s="33" t="s">
        <v>53</v>
      </c>
      <c r="B134" s="41" t="s">
        <v>28</v>
      </c>
      <c r="C134" s="42">
        <v>38280</v>
      </c>
      <c r="D134" s="43"/>
      <c r="E134" s="41" t="s">
        <v>176</v>
      </c>
      <c r="F134" s="41" t="s">
        <v>142</v>
      </c>
      <c r="G134" s="45">
        <v>6.3</v>
      </c>
      <c r="H134" s="41">
        <v>4</v>
      </c>
      <c r="I134" s="27" t="s">
        <v>22</v>
      </c>
      <c r="J134" s="41">
        <v>2.5</v>
      </c>
      <c r="K134" s="46">
        <v>6.6</v>
      </c>
      <c r="L134" s="47">
        <f t="shared" si="7"/>
        <v>6.484615384615385</v>
      </c>
      <c r="M134" s="41">
        <v>1.5</v>
      </c>
      <c r="N134" s="48">
        <v>6.5</v>
      </c>
      <c r="O134" s="91">
        <v>1.3</v>
      </c>
      <c r="P134" s="41"/>
    </row>
    <row r="135" spans="1:16" ht="12.75">
      <c r="A135" s="33" t="s">
        <v>53</v>
      </c>
      <c r="B135" s="41" t="s">
        <v>28</v>
      </c>
      <c r="C135" s="42">
        <v>38280</v>
      </c>
      <c r="D135" s="43"/>
      <c r="E135" s="41" t="s">
        <v>176</v>
      </c>
      <c r="F135" s="41" t="s">
        <v>142</v>
      </c>
      <c r="G135" s="45">
        <v>6.3</v>
      </c>
      <c r="H135" s="41">
        <v>4</v>
      </c>
      <c r="I135" s="27" t="s">
        <v>22</v>
      </c>
      <c r="J135" s="41">
        <v>2</v>
      </c>
      <c r="K135" s="46">
        <v>6.5</v>
      </c>
      <c r="L135" s="47">
        <f t="shared" si="7"/>
        <v>6.433333333333334</v>
      </c>
      <c r="M135" s="41">
        <v>1.5</v>
      </c>
      <c r="N135" s="95">
        <f>SUM(L134:L135)/2</f>
        <v>6.458974358974359</v>
      </c>
      <c r="O135" s="91">
        <v>1.3</v>
      </c>
      <c r="P135" s="41"/>
    </row>
    <row r="136" spans="1:16" ht="12.75">
      <c r="A136" s="33"/>
      <c r="B136" s="41"/>
      <c r="C136" s="42"/>
      <c r="D136" s="43"/>
      <c r="E136" s="41"/>
      <c r="F136" s="41"/>
      <c r="G136" s="45"/>
      <c r="H136" s="41"/>
      <c r="I136" s="27" t="s">
        <v>22</v>
      </c>
      <c r="J136" s="41"/>
      <c r="K136" s="46"/>
      <c r="L136" s="47" t="e">
        <f aca="true" t="shared" si="8" ref="L136:L141">SUM(G136)+H136/(H136+J136)*(K136-G136)</f>
        <v>#DIV/0!</v>
      </c>
      <c r="M136" s="41"/>
      <c r="N136" s="48"/>
      <c r="O136" s="91"/>
      <c r="P136" s="41"/>
    </row>
    <row r="137" spans="1:16" ht="12.75">
      <c r="A137" s="33" t="s">
        <v>53</v>
      </c>
      <c r="B137" s="41" t="s">
        <v>28</v>
      </c>
      <c r="C137" s="42">
        <v>38282</v>
      </c>
      <c r="D137" s="43"/>
      <c r="E137" s="41" t="s">
        <v>196</v>
      </c>
      <c r="F137" s="41" t="s">
        <v>140</v>
      </c>
      <c r="G137" s="45">
        <v>6.3</v>
      </c>
      <c r="H137" s="41">
        <v>5.5</v>
      </c>
      <c r="I137" s="27" t="s">
        <v>22</v>
      </c>
      <c r="J137" s="41">
        <v>2.5</v>
      </c>
      <c r="K137" s="46">
        <v>6.5</v>
      </c>
      <c r="L137" s="47">
        <f>SUM(G137)+H137/(H137+J137)*(K137-G137)</f>
        <v>6.4375</v>
      </c>
      <c r="M137" s="41">
        <v>1.5</v>
      </c>
      <c r="N137" s="48">
        <v>6.4</v>
      </c>
      <c r="O137" s="91" t="s">
        <v>115</v>
      </c>
      <c r="P137" s="41"/>
    </row>
    <row r="138" spans="1:16" ht="12.75">
      <c r="A138" s="33"/>
      <c r="B138" s="41"/>
      <c r="C138" s="42"/>
      <c r="D138" s="43"/>
      <c r="E138" s="41"/>
      <c r="F138" s="41"/>
      <c r="G138" s="45"/>
      <c r="H138" s="41"/>
      <c r="I138" s="27" t="s">
        <v>22</v>
      </c>
      <c r="J138" s="41"/>
      <c r="K138" s="46"/>
      <c r="L138" s="47" t="e">
        <f t="shared" si="8"/>
        <v>#DIV/0!</v>
      </c>
      <c r="M138" s="41"/>
      <c r="N138" s="48"/>
      <c r="O138" s="91"/>
      <c r="P138" s="41"/>
    </row>
    <row r="139" spans="1:16" ht="12.75">
      <c r="A139" s="33" t="s">
        <v>53</v>
      </c>
      <c r="B139" s="41" t="s">
        <v>28</v>
      </c>
      <c r="C139" s="42">
        <v>38286</v>
      </c>
      <c r="D139" s="43"/>
      <c r="E139" s="41" t="s">
        <v>197</v>
      </c>
      <c r="F139" s="41" t="s">
        <v>142</v>
      </c>
      <c r="G139" s="45">
        <v>6.3</v>
      </c>
      <c r="H139" s="41">
        <v>2.7</v>
      </c>
      <c r="I139" s="27" t="s">
        <v>22</v>
      </c>
      <c r="J139" s="41">
        <v>4</v>
      </c>
      <c r="K139" s="46">
        <v>6.6</v>
      </c>
      <c r="L139" s="47">
        <f>SUM(G139)+H139/(H139+J139)*(K139-G139)</f>
        <v>6.42089552238806</v>
      </c>
      <c r="M139" s="41">
        <v>2</v>
      </c>
      <c r="N139" s="48">
        <v>6.4</v>
      </c>
      <c r="O139" s="91" t="s">
        <v>115</v>
      </c>
      <c r="P139" s="41"/>
    </row>
    <row r="140" spans="1:16" ht="12.75">
      <c r="A140" s="33" t="s">
        <v>53</v>
      </c>
      <c r="B140" s="41" t="s">
        <v>28</v>
      </c>
      <c r="C140" s="42">
        <v>38286</v>
      </c>
      <c r="D140" s="43"/>
      <c r="E140" s="41" t="s">
        <v>197</v>
      </c>
      <c r="F140" s="41" t="s">
        <v>142</v>
      </c>
      <c r="G140" s="45">
        <v>6.3</v>
      </c>
      <c r="H140" s="41">
        <v>2.7</v>
      </c>
      <c r="I140" s="27" t="s">
        <v>22</v>
      </c>
      <c r="J140" s="41">
        <v>4.5</v>
      </c>
      <c r="K140" s="46">
        <v>6.6</v>
      </c>
      <c r="L140" s="47">
        <f t="shared" si="8"/>
        <v>6.4125</v>
      </c>
      <c r="M140" s="41">
        <v>2</v>
      </c>
      <c r="N140" s="95">
        <f>SUM(L139:L140)/2</f>
        <v>6.41669776119403</v>
      </c>
      <c r="O140" s="91" t="s">
        <v>115</v>
      </c>
      <c r="P140" s="41"/>
    </row>
    <row r="141" spans="1:16" ht="12.75">
      <c r="A141" s="33"/>
      <c r="B141" s="41"/>
      <c r="C141" s="42"/>
      <c r="D141" s="43"/>
      <c r="E141" s="41"/>
      <c r="F141" s="41"/>
      <c r="G141" s="45"/>
      <c r="H141" s="41"/>
      <c r="I141" s="27" t="s">
        <v>22</v>
      </c>
      <c r="J141" s="41"/>
      <c r="K141" s="46"/>
      <c r="L141" s="47" t="e">
        <f t="shared" si="8"/>
        <v>#DIV/0!</v>
      </c>
      <c r="M141" s="41"/>
      <c r="N141" s="48"/>
      <c r="O141" s="91"/>
      <c r="P141" s="41"/>
    </row>
    <row r="142" spans="1:16" ht="12.75">
      <c r="A142" s="33" t="s">
        <v>53</v>
      </c>
      <c r="B142" s="41" t="s">
        <v>28</v>
      </c>
      <c r="C142" s="42">
        <v>38288</v>
      </c>
      <c r="D142" s="43"/>
      <c r="E142" s="41" t="s">
        <v>185</v>
      </c>
      <c r="F142" s="41" t="s">
        <v>142</v>
      </c>
      <c r="G142" s="45">
        <v>6.3</v>
      </c>
      <c r="H142" s="41">
        <v>2</v>
      </c>
      <c r="I142" s="27" t="s">
        <v>22</v>
      </c>
      <c r="J142" s="41">
        <v>3</v>
      </c>
      <c r="K142" s="46">
        <v>6.5</v>
      </c>
      <c r="L142" s="47">
        <f>SUM(G142)+H142/(H142+J142)*(K142-G142)</f>
        <v>6.38</v>
      </c>
      <c r="M142" s="41">
        <v>2</v>
      </c>
      <c r="N142" s="48">
        <v>6.4</v>
      </c>
      <c r="O142" s="91" t="s">
        <v>198</v>
      </c>
      <c r="P142" s="41"/>
    </row>
    <row r="143" spans="1:16" ht="12.75">
      <c r="A143" s="33" t="s">
        <v>53</v>
      </c>
      <c r="B143" s="41" t="s">
        <v>28</v>
      </c>
      <c r="C143" s="42">
        <v>38288</v>
      </c>
      <c r="D143" s="43"/>
      <c r="E143" s="41" t="s">
        <v>185</v>
      </c>
      <c r="F143" s="41" t="s">
        <v>142</v>
      </c>
      <c r="G143" s="45">
        <v>6.3</v>
      </c>
      <c r="H143" s="41">
        <v>3</v>
      </c>
      <c r="I143" s="27" t="s">
        <v>22</v>
      </c>
      <c r="J143" s="41">
        <v>4</v>
      </c>
      <c r="K143" s="46">
        <v>6.6</v>
      </c>
      <c r="L143" s="47">
        <f aca="true" t="shared" si="9" ref="L143:L153">SUM(G143)+H143/(H143+J143)*(K143-G143)</f>
        <v>6.428571428571428</v>
      </c>
      <c r="M143" s="41">
        <v>2</v>
      </c>
      <c r="N143" s="95">
        <f>SUM(L142:L143)/2</f>
        <v>6.404285714285714</v>
      </c>
      <c r="O143" s="91" t="s">
        <v>198</v>
      </c>
      <c r="P143" s="41"/>
    </row>
    <row r="144" spans="1:16" ht="12.75">
      <c r="A144" s="33"/>
      <c r="B144" s="41"/>
      <c r="C144" s="42"/>
      <c r="D144" s="43"/>
      <c r="E144" s="41"/>
      <c r="F144" s="41"/>
      <c r="G144" s="45"/>
      <c r="H144" s="41"/>
      <c r="I144" s="27" t="s">
        <v>22</v>
      </c>
      <c r="J144" s="41"/>
      <c r="K144" s="46"/>
      <c r="L144" s="47" t="e">
        <f t="shared" si="9"/>
        <v>#DIV/0!</v>
      </c>
      <c r="M144" s="41"/>
      <c r="N144" s="48"/>
      <c r="O144" s="91"/>
      <c r="P144" s="41"/>
    </row>
    <row r="145" spans="1:16" ht="12.75">
      <c r="A145" s="33" t="s">
        <v>53</v>
      </c>
      <c r="B145" s="41" t="s">
        <v>28</v>
      </c>
      <c r="C145" s="42">
        <v>38292</v>
      </c>
      <c r="D145" s="43"/>
      <c r="E145" s="41" t="s">
        <v>201</v>
      </c>
      <c r="F145" s="41" t="s">
        <v>142</v>
      </c>
      <c r="G145" s="45">
        <v>6.3</v>
      </c>
      <c r="H145" s="41">
        <v>2.5</v>
      </c>
      <c r="I145" s="27" t="s">
        <v>22</v>
      </c>
      <c r="J145" s="41">
        <v>4</v>
      </c>
      <c r="K145" s="46">
        <v>6.6</v>
      </c>
      <c r="L145" s="47">
        <f>SUM(G145)+H145/(H145+J145)*(K145-G145)</f>
        <v>6.415384615384615</v>
      </c>
      <c r="M145" s="41">
        <v>1.5</v>
      </c>
      <c r="N145" s="48">
        <v>6.4</v>
      </c>
      <c r="O145" s="91" t="s">
        <v>198</v>
      </c>
      <c r="P145" s="41"/>
    </row>
    <row r="146" spans="1:16" ht="12.75">
      <c r="A146" s="33" t="s">
        <v>53</v>
      </c>
      <c r="B146" s="41" t="s">
        <v>28</v>
      </c>
      <c r="C146" s="42">
        <v>38292</v>
      </c>
      <c r="D146" s="43"/>
      <c r="E146" s="41" t="s">
        <v>201</v>
      </c>
      <c r="F146" s="41" t="s">
        <v>142</v>
      </c>
      <c r="G146" s="45">
        <v>6.3</v>
      </c>
      <c r="H146" s="41">
        <v>2</v>
      </c>
      <c r="I146" s="27" t="s">
        <v>22</v>
      </c>
      <c r="J146" s="41">
        <v>4</v>
      </c>
      <c r="K146" s="46">
        <v>6.6</v>
      </c>
      <c r="L146" s="47">
        <f t="shared" si="9"/>
        <v>6.3999999999999995</v>
      </c>
      <c r="M146" s="41">
        <v>1.5</v>
      </c>
      <c r="N146" s="95">
        <f>SUM(L145:L146)/2</f>
        <v>6.407692307692307</v>
      </c>
      <c r="O146" s="91" t="s">
        <v>198</v>
      </c>
      <c r="P146" s="41"/>
    </row>
    <row r="147" spans="1:16" ht="12.75">
      <c r="A147" s="33"/>
      <c r="B147" s="41"/>
      <c r="C147" s="42"/>
      <c r="D147" s="43"/>
      <c r="E147" s="41"/>
      <c r="F147" s="41"/>
      <c r="G147" s="45"/>
      <c r="H147" s="41"/>
      <c r="I147" s="27" t="s">
        <v>22</v>
      </c>
      <c r="J147" s="41"/>
      <c r="K147" s="46"/>
      <c r="L147" s="47" t="e">
        <f t="shared" si="9"/>
        <v>#DIV/0!</v>
      </c>
      <c r="M147" s="41"/>
      <c r="N147" s="48"/>
      <c r="O147" s="91"/>
      <c r="P147" s="41"/>
    </row>
    <row r="148" spans="1:16" ht="12.75">
      <c r="A148" s="33" t="s">
        <v>53</v>
      </c>
      <c r="B148" s="41" t="s">
        <v>28</v>
      </c>
      <c r="C148" s="42">
        <v>38300</v>
      </c>
      <c r="D148" s="43"/>
      <c r="E148" s="41" t="s">
        <v>194</v>
      </c>
      <c r="F148" s="41" t="s">
        <v>140</v>
      </c>
      <c r="G148" s="45">
        <v>6.3</v>
      </c>
      <c r="H148" s="41">
        <v>4</v>
      </c>
      <c r="I148" s="27" t="s">
        <v>22</v>
      </c>
      <c r="J148" s="41">
        <v>2</v>
      </c>
      <c r="K148" s="46">
        <v>6.6</v>
      </c>
      <c r="L148" s="47">
        <f>SUM(G148)+H148/(H148+J148)*(K148-G148)</f>
        <v>6.5</v>
      </c>
      <c r="M148" s="41">
        <v>1.5</v>
      </c>
      <c r="N148" s="48">
        <v>6.5</v>
      </c>
      <c r="O148" s="91">
        <v>1.2</v>
      </c>
      <c r="P148" s="41"/>
    </row>
    <row r="149" spans="1:16" ht="12.75">
      <c r="A149" s="33" t="s">
        <v>53</v>
      </c>
      <c r="B149" s="41" t="s">
        <v>28</v>
      </c>
      <c r="C149" s="42">
        <v>38300</v>
      </c>
      <c r="D149" s="43"/>
      <c r="E149" s="41" t="s">
        <v>194</v>
      </c>
      <c r="F149" s="41" t="s">
        <v>140</v>
      </c>
      <c r="G149" s="45">
        <v>6.3</v>
      </c>
      <c r="H149" s="41">
        <v>3</v>
      </c>
      <c r="I149" s="27" t="s">
        <v>22</v>
      </c>
      <c r="J149" s="41">
        <v>1</v>
      </c>
      <c r="K149" s="46">
        <v>6.6</v>
      </c>
      <c r="L149" s="47">
        <f t="shared" si="9"/>
        <v>6.5249999999999995</v>
      </c>
      <c r="M149" s="41">
        <v>1.5</v>
      </c>
      <c r="N149" s="95">
        <f>SUM(L148:L149)/2</f>
        <v>6.512499999999999</v>
      </c>
      <c r="O149" s="91">
        <v>1.2</v>
      </c>
      <c r="P149" s="41"/>
    </row>
    <row r="150" spans="1:16" ht="12.75">
      <c r="A150" s="33"/>
      <c r="B150" s="41"/>
      <c r="C150" s="42"/>
      <c r="D150" s="43"/>
      <c r="E150" s="41"/>
      <c r="F150" s="41"/>
      <c r="G150" s="45"/>
      <c r="H150" s="41"/>
      <c r="I150" s="27" t="s">
        <v>22</v>
      </c>
      <c r="J150" s="41"/>
      <c r="K150" s="46"/>
      <c r="L150" s="47" t="e">
        <f t="shared" si="9"/>
        <v>#DIV/0!</v>
      </c>
      <c r="M150" s="41"/>
      <c r="N150" s="48"/>
      <c r="O150" s="91"/>
      <c r="P150" s="41"/>
    </row>
    <row r="151" spans="1:16" ht="12.75">
      <c r="A151" s="33" t="s">
        <v>53</v>
      </c>
      <c r="B151" s="41" t="s">
        <v>60</v>
      </c>
      <c r="C151" s="42">
        <v>38304</v>
      </c>
      <c r="D151" s="43"/>
      <c r="E151" s="41" t="s">
        <v>202</v>
      </c>
      <c r="F151" s="41" t="s">
        <v>142</v>
      </c>
      <c r="G151" s="45">
        <v>6.3</v>
      </c>
      <c r="H151" s="41">
        <v>3</v>
      </c>
      <c r="I151" s="27" t="s">
        <v>22</v>
      </c>
      <c r="J151" s="41">
        <v>0.5</v>
      </c>
      <c r="K151" s="46">
        <v>6.6</v>
      </c>
      <c r="L151" s="47">
        <f>SUM(G151)+H151/(H151+J151)*(K151-G151)</f>
        <v>6.557142857142857</v>
      </c>
      <c r="M151" s="41">
        <v>2</v>
      </c>
      <c r="N151" s="48">
        <v>6.6</v>
      </c>
      <c r="O151" s="91">
        <v>2.2</v>
      </c>
      <c r="P151" s="41"/>
    </row>
    <row r="152" spans="1:16" ht="12.75">
      <c r="A152" s="33" t="s">
        <v>53</v>
      </c>
      <c r="B152" s="41" t="s">
        <v>60</v>
      </c>
      <c r="C152" s="42">
        <v>38304</v>
      </c>
      <c r="D152" s="43"/>
      <c r="E152" s="41" t="s">
        <v>202</v>
      </c>
      <c r="F152" s="41" t="s">
        <v>142</v>
      </c>
      <c r="G152" s="45">
        <v>6.3</v>
      </c>
      <c r="H152" s="41">
        <v>2.5</v>
      </c>
      <c r="I152" s="27" t="s">
        <v>22</v>
      </c>
      <c r="J152" s="41">
        <v>0.5</v>
      </c>
      <c r="K152" s="46">
        <v>6.6</v>
      </c>
      <c r="L152" s="47">
        <f>SUM(G152)+H152/(H152+J152)*(K152-G152)</f>
        <v>6.55</v>
      </c>
      <c r="M152" s="41">
        <v>2</v>
      </c>
      <c r="N152" s="95">
        <f>SUM(L151:L152)/2</f>
        <v>6.553571428571429</v>
      </c>
      <c r="O152" s="91">
        <v>2.2</v>
      </c>
      <c r="P152" s="41"/>
    </row>
    <row r="153" spans="1:16" ht="12.75">
      <c r="A153" s="33"/>
      <c r="B153" s="41"/>
      <c r="C153" s="42"/>
      <c r="D153" s="43"/>
      <c r="E153" s="41"/>
      <c r="F153" s="41"/>
      <c r="G153" s="45"/>
      <c r="H153" s="41"/>
      <c r="I153" s="27" t="s">
        <v>22</v>
      </c>
      <c r="J153" s="41"/>
      <c r="K153" s="46"/>
      <c r="L153" s="47" t="e">
        <f t="shared" si="9"/>
        <v>#DIV/0!</v>
      </c>
      <c r="M153" s="41"/>
      <c r="N153" s="48"/>
      <c r="O153" s="91"/>
      <c r="P153" s="41"/>
    </row>
    <row r="154" spans="1:16" ht="12.75">
      <c r="A154" s="33" t="s">
        <v>53</v>
      </c>
      <c r="B154" s="41" t="s">
        <v>28</v>
      </c>
      <c r="C154" s="42">
        <v>38308</v>
      </c>
      <c r="D154" s="43"/>
      <c r="E154" s="41" t="s">
        <v>203</v>
      </c>
      <c r="F154" s="41" t="s">
        <v>142</v>
      </c>
      <c r="G154" s="45">
        <v>6.3</v>
      </c>
      <c r="H154" s="41">
        <v>5</v>
      </c>
      <c r="I154" s="27" t="s">
        <v>22</v>
      </c>
      <c r="J154" s="41">
        <v>0.5</v>
      </c>
      <c r="K154" s="46">
        <v>6.6</v>
      </c>
      <c r="L154" s="47">
        <f aca="true" t="shared" si="10" ref="L154:L161">SUM(G154)+H154/(H154+J154)*(K154-G154)</f>
        <v>6.572727272727272</v>
      </c>
      <c r="M154" s="41">
        <v>2</v>
      </c>
      <c r="N154" s="48">
        <v>6.6</v>
      </c>
      <c r="O154" s="91">
        <v>1</v>
      </c>
      <c r="P154" s="41"/>
    </row>
    <row r="155" spans="1:16" ht="12.75">
      <c r="A155" s="33"/>
      <c r="B155" s="41"/>
      <c r="C155" s="42"/>
      <c r="D155" s="43"/>
      <c r="E155" s="41"/>
      <c r="F155" s="41"/>
      <c r="G155" s="45"/>
      <c r="H155" s="41"/>
      <c r="I155" s="27" t="s">
        <v>22</v>
      </c>
      <c r="J155" s="41"/>
      <c r="K155" s="46"/>
      <c r="L155" s="47" t="e">
        <f t="shared" si="10"/>
        <v>#DIV/0!</v>
      </c>
      <c r="M155" s="41"/>
      <c r="N155" s="48"/>
      <c r="O155" s="91"/>
      <c r="P155" s="41"/>
    </row>
    <row r="156" spans="1:16" ht="12.75">
      <c r="A156" s="33" t="s">
        <v>53</v>
      </c>
      <c r="B156" s="41" t="s">
        <v>28</v>
      </c>
      <c r="C156" s="42">
        <v>38312</v>
      </c>
      <c r="D156" s="43"/>
      <c r="E156" s="41" t="s">
        <v>204</v>
      </c>
      <c r="F156" s="41" t="s">
        <v>142</v>
      </c>
      <c r="G156" s="45">
        <v>6.6</v>
      </c>
      <c r="H156" s="41">
        <v>0.5</v>
      </c>
      <c r="I156" s="27" t="s">
        <v>22</v>
      </c>
      <c r="J156" s="41">
        <v>6</v>
      </c>
      <c r="K156" s="46">
        <v>7.1</v>
      </c>
      <c r="L156" s="47">
        <f t="shared" si="10"/>
        <v>6.638461538461538</v>
      </c>
      <c r="M156" s="41">
        <v>2</v>
      </c>
      <c r="N156" s="48">
        <v>6.6</v>
      </c>
      <c r="O156" s="91">
        <v>0.5</v>
      </c>
      <c r="P156" s="41"/>
    </row>
    <row r="157" spans="1:16" ht="12.75">
      <c r="A157" s="33"/>
      <c r="B157" s="41"/>
      <c r="C157" s="42"/>
      <c r="D157" s="43"/>
      <c r="E157" s="41"/>
      <c r="F157" s="41"/>
      <c r="G157" s="45"/>
      <c r="H157" s="41"/>
      <c r="I157" s="27" t="s">
        <v>22</v>
      </c>
      <c r="J157" s="41"/>
      <c r="K157" s="46"/>
      <c r="L157" s="47" t="e">
        <f t="shared" si="10"/>
        <v>#DIV/0!</v>
      </c>
      <c r="M157" s="41"/>
      <c r="N157" s="48"/>
      <c r="O157" s="91"/>
      <c r="P157" s="41"/>
    </row>
    <row r="158" spans="1:16" ht="12.75">
      <c r="A158" s="33" t="s">
        <v>53</v>
      </c>
      <c r="B158" s="41" t="s">
        <v>28</v>
      </c>
      <c r="C158" s="42">
        <v>38318</v>
      </c>
      <c r="D158" s="43"/>
      <c r="E158" s="41" t="s">
        <v>205</v>
      </c>
      <c r="F158" s="41" t="s">
        <v>142</v>
      </c>
      <c r="G158" s="45">
        <v>6.5</v>
      </c>
      <c r="H158" s="41">
        <v>1</v>
      </c>
      <c r="I158" s="27" t="s">
        <v>22</v>
      </c>
      <c r="J158" s="41">
        <v>0.3</v>
      </c>
      <c r="K158" s="46">
        <v>6.6</v>
      </c>
      <c r="L158" s="47">
        <f t="shared" si="10"/>
        <v>6.576923076923077</v>
      </c>
      <c r="M158" s="41">
        <v>2</v>
      </c>
      <c r="N158" s="48">
        <v>6.6</v>
      </c>
      <c r="O158" s="91" t="s">
        <v>115</v>
      </c>
      <c r="P158" s="41"/>
    </row>
    <row r="159" spans="1:16" ht="12.75">
      <c r="A159" s="33" t="s">
        <v>53</v>
      </c>
      <c r="B159" s="41" t="s">
        <v>28</v>
      </c>
      <c r="C159" s="42">
        <v>38318</v>
      </c>
      <c r="D159" s="43"/>
      <c r="E159" s="41" t="s">
        <v>205</v>
      </c>
      <c r="F159" s="41" t="s">
        <v>142</v>
      </c>
      <c r="G159" s="45">
        <v>6.5</v>
      </c>
      <c r="H159" s="41">
        <v>1</v>
      </c>
      <c r="I159" s="27" t="s">
        <v>22</v>
      </c>
      <c r="J159" s="41">
        <v>6</v>
      </c>
      <c r="K159" s="46">
        <v>7.1</v>
      </c>
      <c r="L159" s="47">
        <f t="shared" si="10"/>
        <v>6.585714285714285</v>
      </c>
      <c r="M159" s="41">
        <v>2</v>
      </c>
      <c r="N159" s="95">
        <f>SUM(L158:L159)/2</f>
        <v>6.581318681318681</v>
      </c>
      <c r="O159" s="91" t="s">
        <v>115</v>
      </c>
      <c r="P159" s="41"/>
    </row>
    <row r="160" spans="1:16" ht="12.75">
      <c r="A160" s="33"/>
      <c r="B160" s="41"/>
      <c r="C160" s="42"/>
      <c r="D160" s="43"/>
      <c r="E160" s="41"/>
      <c r="F160" s="41"/>
      <c r="G160" s="45"/>
      <c r="H160" s="41"/>
      <c r="I160" s="27" t="s">
        <v>22</v>
      </c>
      <c r="J160" s="41"/>
      <c r="K160" s="46"/>
      <c r="L160" s="47" t="e">
        <f t="shared" si="10"/>
        <v>#DIV/0!</v>
      </c>
      <c r="M160" s="41"/>
      <c r="N160" s="48"/>
      <c r="O160" s="91"/>
      <c r="P160" s="41"/>
    </row>
    <row r="161" spans="1:16" ht="12.75">
      <c r="A161" s="33" t="s">
        <v>53</v>
      </c>
      <c r="B161" s="41" t="s">
        <v>28</v>
      </c>
      <c r="C161" s="42">
        <v>38339</v>
      </c>
      <c r="D161" s="43"/>
      <c r="E161" s="41" t="s">
        <v>188</v>
      </c>
      <c r="F161" s="41" t="s">
        <v>142</v>
      </c>
      <c r="G161" s="45">
        <v>6.3</v>
      </c>
      <c r="H161" s="41">
        <v>4.5</v>
      </c>
      <c r="I161" s="27" t="s">
        <v>22</v>
      </c>
      <c r="J161" s="41">
        <v>3</v>
      </c>
      <c r="K161" s="46">
        <v>6.6</v>
      </c>
      <c r="L161" s="47">
        <f t="shared" si="10"/>
        <v>6.4799999999999995</v>
      </c>
      <c r="M161" s="41">
        <v>2</v>
      </c>
      <c r="N161" s="48">
        <v>6.5</v>
      </c>
      <c r="O161" s="91">
        <v>1.2</v>
      </c>
      <c r="P161" s="41"/>
    </row>
    <row r="162" spans="1:16" ht="12.75">
      <c r="A162" s="33"/>
      <c r="B162" s="41"/>
      <c r="C162" s="42"/>
      <c r="D162" s="43"/>
      <c r="E162" s="41"/>
      <c r="F162" s="41"/>
      <c r="G162" s="45"/>
      <c r="H162" s="41"/>
      <c r="I162" s="27" t="s">
        <v>22</v>
      </c>
      <c r="J162" s="41"/>
      <c r="K162" s="46"/>
      <c r="L162" s="47" t="e">
        <f aca="true" t="shared" si="11" ref="L162:L167">SUM(G162)+H162/(H162+J162)*(K162-G162)</f>
        <v>#DIV/0!</v>
      </c>
      <c r="M162" s="41"/>
      <c r="N162" s="48"/>
      <c r="O162" s="91"/>
      <c r="P162" s="41"/>
    </row>
    <row r="163" spans="1:16" ht="12.75">
      <c r="A163" s="33" t="s">
        <v>53</v>
      </c>
      <c r="B163" s="41" t="s">
        <v>28</v>
      </c>
      <c r="C163" s="42">
        <v>38345</v>
      </c>
      <c r="D163" s="43"/>
      <c r="E163" s="41" t="s">
        <v>206</v>
      </c>
      <c r="F163" s="41" t="s">
        <v>142</v>
      </c>
      <c r="G163" s="45">
        <v>6.3</v>
      </c>
      <c r="H163" s="41">
        <v>4</v>
      </c>
      <c r="I163" s="27" t="s">
        <v>22</v>
      </c>
      <c r="J163" s="41">
        <v>2</v>
      </c>
      <c r="K163" s="46">
        <v>6.6</v>
      </c>
      <c r="L163" s="47">
        <f>SUM(G163)+H163/(H163+J163)*(K163-G163)</f>
        <v>6.5</v>
      </c>
      <c r="M163" s="41">
        <v>2</v>
      </c>
      <c r="N163" s="48">
        <v>6.5</v>
      </c>
      <c r="O163" s="91" t="s">
        <v>198</v>
      </c>
      <c r="P163" s="41"/>
    </row>
    <row r="164" spans="1:16" ht="12.75">
      <c r="A164" s="33"/>
      <c r="B164" s="41"/>
      <c r="C164" s="42"/>
      <c r="D164" s="43"/>
      <c r="E164" s="41"/>
      <c r="F164" s="41"/>
      <c r="G164" s="45"/>
      <c r="H164" s="41"/>
      <c r="I164" s="27" t="s">
        <v>22</v>
      </c>
      <c r="J164" s="41"/>
      <c r="K164" s="46"/>
      <c r="L164" s="47" t="e">
        <f t="shared" si="11"/>
        <v>#DIV/0!</v>
      </c>
      <c r="M164" s="41"/>
      <c r="N164" s="48"/>
      <c r="O164" s="91"/>
      <c r="P164" s="41"/>
    </row>
    <row r="165" spans="1:16" ht="12.75">
      <c r="A165" s="33" t="s">
        <v>53</v>
      </c>
      <c r="B165" s="41" t="s">
        <v>28</v>
      </c>
      <c r="C165" s="42">
        <v>38350</v>
      </c>
      <c r="D165" s="43"/>
      <c r="E165" s="41" t="s">
        <v>207</v>
      </c>
      <c r="F165" s="41" t="s">
        <v>142</v>
      </c>
      <c r="G165" s="45">
        <v>6.3</v>
      </c>
      <c r="H165" s="41">
        <v>4.2</v>
      </c>
      <c r="I165" s="27" t="s">
        <v>22</v>
      </c>
      <c r="J165" s="41">
        <v>2</v>
      </c>
      <c r="K165" s="46">
        <v>6.6</v>
      </c>
      <c r="L165" s="47">
        <f>SUM(G165)+H165/(H165+J165)*(K165-G165)</f>
        <v>6.503225806451613</v>
      </c>
      <c r="M165" s="41">
        <v>1.5</v>
      </c>
      <c r="N165" s="48">
        <v>6.5</v>
      </c>
      <c r="O165" s="91" t="s">
        <v>208</v>
      </c>
      <c r="P165" s="41"/>
    </row>
    <row r="166" spans="1:16" ht="12.75">
      <c r="A166" s="33" t="s">
        <v>53</v>
      </c>
      <c r="B166" s="41" t="s">
        <v>28</v>
      </c>
      <c r="C166" s="42">
        <v>38350</v>
      </c>
      <c r="D166" s="43"/>
      <c r="E166" s="41" t="s">
        <v>207</v>
      </c>
      <c r="F166" s="41" t="s">
        <v>142</v>
      </c>
      <c r="G166" s="45">
        <v>6.3</v>
      </c>
      <c r="H166" s="41">
        <v>4.2</v>
      </c>
      <c r="I166" s="27" t="s">
        <v>22</v>
      </c>
      <c r="J166" s="41">
        <v>2.3</v>
      </c>
      <c r="K166" s="46">
        <v>6.6</v>
      </c>
      <c r="L166" s="47">
        <f t="shared" si="11"/>
        <v>6.493846153846153</v>
      </c>
      <c r="M166" s="41">
        <v>1.5</v>
      </c>
      <c r="N166" s="95">
        <f>SUM(L165:L166)/2</f>
        <v>6.498535980148883</v>
      </c>
      <c r="O166" s="91" t="s">
        <v>208</v>
      </c>
      <c r="P166" s="41"/>
    </row>
    <row r="167" spans="1:16" ht="12.75">
      <c r="A167" s="33"/>
      <c r="B167" s="41"/>
      <c r="C167" s="42"/>
      <c r="D167" s="43"/>
      <c r="E167" s="41"/>
      <c r="F167" s="41"/>
      <c r="G167" s="45"/>
      <c r="H167" s="41"/>
      <c r="I167" s="27" t="s">
        <v>22</v>
      </c>
      <c r="J167" s="41"/>
      <c r="K167" s="46"/>
      <c r="L167" s="47" t="e">
        <f t="shared" si="11"/>
        <v>#DIV/0!</v>
      </c>
      <c r="M167" s="41"/>
      <c r="N167" s="48"/>
      <c r="O167" s="91"/>
      <c r="P167" s="41"/>
    </row>
    <row r="168" spans="1:16" ht="12.75">
      <c r="A168" s="33" t="s">
        <v>53</v>
      </c>
      <c r="B168" s="41" t="s">
        <v>28</v>
      </c>
      <c r="C168" s="42">
        <v>38351</v>
      </c>
      <c r="D168" s="43"/>
      <c r="E168" s="41" t="s">
        <v>209</v>
      </c>
      <c r="F168" s="41" t="s">
        <v>142</v>
      </c>
      <c r="G168" s="45">
        <v>6.3</v>
      </c>
      <c r="H168" s="41">
        <v>3</v>
      </c>
      <c r="I168" s="27" t="s">
        <v>22</v>
      </c>
      <c r="J168" s="41">
        <v>2.5</v>
      </c>
      <c r="K168" s="46">
        <v>6.6</v>
      </c>
      <c r="L168" s="47">
        <f>SUM(G168)+H168/(H168+J168)*(K168-G168)</f>
        <v>6.463636363636363</v>
      </c>
      <c r="M168" s="41">
        <v>2</v>
      </c>
      <c r="N168" s="48">
        <v>6.5</v>
      </c>
      <c r="O168" s="91" t="s">
        <v>210</v>
      </c>
      <c r="P168" s="41"/>
    </row>
    <row r="169" spans="1:16" ht="12.75">
      <c r="A169" s="33"/>
      <c r="B169" s="41"/>
      <c r="C169" s="42"/>
      <c r="D169" s="43"/>
      <c r="E169" s="41"/>
      <c r="F169" s="41"/>
      <c r="G169" s="45"/>
      <c r="H169" s="41"/>
      <c r="I169" s="27" t="s">
        <v>22</v>
      </c>
      <c r="J169" s="41"/>
      <c r="K169" s="46"/>
      <c r="L169" s="47" t="e">
        <f aca="true" t="shared" si="12" ref="L169:L176">SUM(G169)+H169/(H169+J169)*(K169-G169)</f>
        <v>#DIV/0!</v>
      </c>
      <c r="M169" s="41"/>
      <c r="N169" s="48"/>
      <c r="O169" s="91"/>
      <c r="P169" s="41"/>
    </row>
    <row r="170" spans="1:16" ht="12.75">
      <c r="A170" s="33" t="s">
        <v>53</v>
      </c>
      <c r="B170" s="41" t="s">
        <v>28</v>
      </c>
      <c r="C170" s="42">
        <v>38354</v>
      </c>
      <c r="D170" s="43"/>
      <c r="E170" s="41" t="s">
        <v>207</v>
      </c>
      <c r="F170" s="41" t="s">
        <v>142</v>
      </c>
      <c r="G170" s="45">
        <v>6.3</v>
      </c>
      <c r="H170" s="41">
        <v>5</v>
      </c>
      <c r="I170" s="27" t="s">
        <v>22</v>
      </c>
      <c r="J170" s="41">
        <v>1.5</v>
      </c>
      <c r="K170" s="46">
        <v>6.6</v>
      </c>
      <c r="L170" s="47">
        <f>SUM(G170)+H170/(H170+J170)*(K170-G170)</f>
        <v>6.530769230769231</v>
      </c>
      <c r="M170" s="41">
        <v>1.5</v>
      </c>
      <c r="N170" s="48">
        <v>6.5</v>
      </c>
      <c r="O170" s="91">
        <v>1.2</v>
      </c>
      <c r="P170" s="41"/>
    </row>
    <row r="171" spans="1:16" ht="12.75">
      <c r="A171" s="33"/>
      <c r="B171" s="41"/>
      <c r="C171" s="42"/>
      <c r="D171" s="43"/>
      <c r="E171" s="41"/>
      <c r="F171" s="41"/>
      <c r="G171" s="45"/>
      <c r="H171" s="41"/>
      <c r="I171" s="27" t="s">
        <v>22</v>
      </c>
      <c r="J171" s="41"/>
      <c r="K171" s="46"/>
      <c r="L171" s="47" t="e">
        <f t="shared" si="12"/>
        <v>#DIV/0!</v>
      </c>
      <c r="M171" s="41"/>
      <c r="N171" s="48"/>
      <c r="O171" s="91"/>
      <c r="P171" s="41"/>
    </row>
    <row r="172" spans="1:16" ht="12.75">
      <c r="A172" s="33" t="s">
        <v>53</v>
      </c>
      <c r="B172" s="41" t="s">
        <v>28</v>
      </c>
      <c r="C172" s="42">
        <v>38520</v>
      </c>
      <c r="D172" s="43"/>
      <c r="E172" s="41" t="s">
        <v>211</v>
      </c>
      <c r="F172" s="41" t="s">
        <v>142</v>
      </c>
      <c r="G172" s="45">
        <v>6.3</v>
      </c>
      <c r="H172" s="41">
        <v>2</v>
      </c>
      <c r="I172" s="27" t="s">
        <v>22</v>
      </c>
      <c r="J172" s="41">
        <v>3</v>
      </c>
      <c r="K172" s="46">
        <v>6.5</v>
      </c>
      <c r="L172" s="47">
        <f>SUM(G172)+H172/(H172+J172)*(K172-G172)</f>
        <v>6.38</v>
      </c>
      <c r="M172" s="41">
        <v>1.5</v>
      </c>
      <c r="N172" s="48">
        <v>6.4</v>
      </c>
      <c r="O172" s="91">
        <v>1.4</v>
      </c>
      <c r="P172" s="41"/>
    </row>
    <row r="173" spans="1:16" ht="12.75">
      <c r="A173" s="33" t="s">
        <v>53</v>
      </c>
      <c r="B173" s="41" t="s">
        <v>28</v>
      </c>
      <c r="C173" s="42">
        <v>38520</v>
      </c>
      <c r="D173" s="43"/>
      <c r="E173" s="41" t="s">
        <v>211</v>
      </c>
      <c r="F173" s="41" t="s">
        <v>142</v>
      </c>
      <c r="G173" s="45">
        <v>6.3</v>
      </c>
      <c r="H173" s="41">
        <v>2</v>
      </c>
      <c r="I173" s="27" t="s">
        <v>22</v>
      </c>
      <c r="J173" s="41">
        <v>7</v>
      </c>
      <c r="K173" s="46">
        <v>7.1</v>
      </c>
      <c r="L173" s="47">
        <f t="shared" si="12"/>
        <v>6.477777777777778</v>
      </c>
      <c r="M173" s="41">
        <v>1.5</v>
      </c>
      <c r="N173" s="95">
        <f>SUM(L172:L173)/2</f>
        <v>6.428888888888888</v>
      </c>
      <c r="O173" s="91">
        <v>1.4</v>
      </c>
      <c r="P173" s="41"/>
    </row>
    <row r="174" spans="1:16" ht="12.75">
      <c r="A174" s="33"/>
      <c r="B174" s="41"/>
      <c r="C174" s="42"/>
      <c r="D174" s="43"/>
      <c r="E174" s="41"/>
      <c r="F174" s="41"/>
      <c r="G174" s="45"/>
      <c r="H174" s="41"/>
      <c r="I174" s="27" t="s">
        <v>22</v>
      </c>
      <c r="J174" s="41"/>
      <c r="K174" s="46"/>
      <c r="L174" s="47" t="e">
        <f t="shared" si="12"/>
        <v>#DIV/0!</v>
      </c>
      <c r="M174" s="41"/>
      <c r="N174" s="48"/>
      <c r="O174" s="91"/>
      <c r="P174" s="41"/>
    </row>
    <row r="175" spans="1:16" ht="12.75">
      <c r="A175" s="33" t="s">
        <v>53</v>
      </c>
      <c r="B175" s="41" t="s">
        <v>28</v>
      </c>
      <c r="C175" s="42">
        <v>38528</v>
      </c>
      <c r="D175" s="43"/>
      <c r="E175" s="41" t="s">
        <v>212</v>
      </c>
      <c r="F175" s="41" t="s">
        <v>142</v>
      </c>
      <c r="G175" s="45">
        <v>6.3</v>
      </c>
      <c r="H175" s="41">
        <v>5</v>
      </c>
      <c r="I175" s="27" t="s">
        <v>22</v>
      </c>
      <c r="J175" s="41">
        <v>3</v>
      </c>
      <c r="K175" s="46">
        <v>6.6</v>
      </c>
      <c r="L175" s="47">
        <f>SUM(G175)+H175/(H175+J175)*(K175-G175)</f>
        <v>6.4875</v>
      </c>
      <c r="M175" s="41">
        <v>1.5</v>
      </c>
      <c r="N175" s="48">
        <v>6.5</v>
      </c>
      <c r="O175" s="91">
        <v>0.5</v>
      </c>
      <c r="P175" s="41"/>
    </row>
    <row r="176" spans="1:16" ht="12.75">
      <c r="A176" s="33"/>
      <c r="B176" s="41"/>
      <c r="C176" s="42"/>
      <c r="D176" s="43"/>
      <c r="E176" s="41"/>
      <c r="F176" s="41"/>
      <c r="G176" s="45"/>
      <c r="H176" s="41"/>
      <c r="I176" s="27" t="s">
        <v>22</v>
      </c>
      <c r="J176" s="41"/>
      <c r="K176" s="46"/>
      <c r="L176" s="47" t="e">
        <f t="shared" si="12"/>
        <v>#DIV/0!</v>
      </c>
      <c r="M176" s="41"/>
      <c r="N176" s="48"/>
      <c r="O176" s="91"/>
      <c r="P176" s="41"/>
    </row>
    <row r="177" spans="1:16" ht="12.75">
      <c r="A177" s="33" t="s">
        <v>53</v>
      </c>
      <c r="B177" s="41" t="s">
        <v>28</v>
      </c>
      <c r="C177" s="42">
        <v>38543</v>
      </c>
      <c r="D177" s="43"/>
      <c r="E177" s="41" t="s">
        <v>168</v>
      </c>
      <c r="F177" s="41" t="s">
        <v>142</v>
      </c>
      <c r="G177" s="45">
        <v>6</v>
      </c>
      <c r="H177" s="41">
        <v>2</v>
      </c>
      <c r="I177" s="27" t="s">
        <v>22</v>
      </c>
      <c r="J177" s="41">
        <v>1</v>
      </c>
      <c r="K177" s="46">
        <v>6.3</v>
      </c>
      <c r="L177" s="47">
        <f>SUM(G177)+H177/(H177+J177)*(K177-G177)</f>
        <v>6.2</v>
      </c>
      <c r="M177" s="41">
        <v>2</v>
      </c>
      <c r="N177" s="48">
        <v>6.2</v>
      </c>
      <c r="O177" s="91">
        <v>1.3</v>
      </c>
      <c r="P177" s="41"/>
    </row>
    <row r="178" spans="1:16" ht="12.75">
      <c r="A178" s="33" t="s">
        <v>53</v>
      </c>
      <c r="B178" s="41" t="s">
        <v>28</v>
      </c>
      <c r="C178" s="42">
        <v>38543</v>
      </c>
      <c r="D178" s="43"/>
      <c r="E178" s="41" t="s">
        <v>168</v>
      </c>
      <c r="F178" s="41" t="s">
        <v>142</v>
      </c>
      <c r="G178" s="45">
        <v>6</v>
      </c>
      <c r="H178" s="41">
        <v>1</v>
      </c>
      <c r="I178" s="27" t="s">
        <v>22</v>
      </c>
      <c r="J178" s="41">
        <v>1</v>
      </c>
      <c r="K178" s="46">
        <v>6.3</v>
      </c>
      <c r="L178" s="47">
        <f>SUM(G178)+H178/(H178+J178)*(K178-G178)</f>
        <v>6.15</v>
      </c>
      <c r="M178" s="41">
        <v>2</v>
      </c>
      <c r="N178" s="95">
        <f>SUM(L177:L178)/2</f>
        <v>6.175000000000001</v>
      </c>
      <c r="O178" s="91">
        <v>1.3</v>
      </c>
      <c r="P178" s="41"/>
    </row>
    <row r="179" spans="1:16" ht="12.75">
      <c r="A179" s="33"/>
      <c r="B179" s="41"/>
      <c r="C179" s="42"/>
      <c r="D179" s="43"/>
      <c r="E179" s="41"/>
      <c r="F179" s="41"/>
      <c r="G179" s="45"/>
      <c r="H179" s="41"/>
      <c r="I179" s="27" t="s">
        <v>22</v>
      </c>
      <c r="J179" s="41"/>
      <c r="K179" s="46"/>
      <c r="L179" s="47" t="e">
        <f aca="true" t="shared" si="13" ref="L179:L188">SUM(G179)+H179/(H179+J179)*(K179-G179)</f>
        <v>#DIV/0!</v>
      </c>
      <c r="M179" s="41"/>
      <c r="N179" s="95"/>
      <c r="O179" s="91"/>
      <c r="P179" s="41"/>
    </row>
    <row r="180" spans="1:16" ht="12.75">
      <c r="A180" s="33" t="s">
        <v>53</v>
      </c>
      <c r="B180" s="41" t="s">
        <v>28</v>
      </c>
      <c r="C180" s="42">
        <v>38547</v>
      </c>
      <c r="D180" s="43"/>
      <c r="E180" s="41" t="s">
        <v>213</v>
      </c>
      <c r="F180" s="41" t="s">
        <v>142</v>
      </c>
      <c r="G180" s="45">
        <v>6</v>
      </c>
      <c r="H180" s="41">
        <v>3</v>
      </c>
      <c r="I180" s="27" t="s">
        <v>22</v>
      </c>
      <c r="J180" s="41">
        <v>0.3</v>
      </c>
      <c r="K180" s="46">
        <v>6.3</v>
      </c>
      <c r="L180" s="47">
        <f>SUM(G180)+H180/(H180+J180)*(K180-G180)</f>
        <v>6.2727272727272725</v>
      </c>
      <c r="M180" s="41">
        <v>2</v>
      </c>
      <c r="N180" s="48">
        <v>6.3</v>
      </c>
      <c r="O180" s="91">
        <v>1.2</v>
      </c>
      <c r="P180" s="41"/>
    </row>
    <row r="181" spans="1:16" ht="12.75">
      <c r="A181" s="33"/>
      <c r="B181" s="41"/>
      <c r="C181" s="42"/>
      <c r="D181" s="43"/>
      <c r="E181" s="41"/>
      <c r="F181" s="41"/>
      <c r="G181" s="45"/>
      <c r="H181" s="41"/>
      <c r="I181" s="27" t="s">
        <v>22</v>
      </c>
      <c r="J181" s="41"/>
      <c r="K181" s="46"/>
      <c r="L181" s="47" t="e">
        <f t="shared" si="13"/>
        <v>#DIV/0!</v>
      </c>
      <c r="M181" s="41"/>
      <c r="N181" s="95"/>
      <c r="O181" s="91"/>
      <c r="P181" s="41"/>
    </row>
    <row r="182" spans="1:16" ht="12.75">
      <c r="A182" s="33" t="s">
        <v>53</v>
      </c>
      <c r="B182" s="41" t="s">
        <v>28</v>
      </c>
      <c r="C182" s="42">
        <v>38551</v>
      </c>
      <c r="D182" s="43"/>
      <c r="E182" s="41" t="s">
        <v>214</v>
      </c>
      <c r="F182" s="41" t="s">
        <v>142</v>
      </c>
      <c r="G182" s="45">
        <v>6</v>
      </c>
      <c r="H182" s="41">
        <v>2</v>
      </c>
      <c r="I182" s="27" t="s">
        <v>22</v>
      </c>
      <c r="J182" s="41">
        <v>0.5</v>
      </c>
      <c r="K182" s="46">
        <v>6.3</v>
      </c>
      <c r="L182" s="47">
        <f>SUM(G182)+H182/(H182+J182)*(K182-G182)</f>
        <v>6.24</v>
      </c>
      <c r="M182" s="41">
        <v>2</v>
      </c>
      <c r="N182" s="48">
        <v>6.3</v>
      </c>
      <c r="O182" s="91" t="s">
        <v>215</v>
      </c>
      <c r="P182" s="41"/>
    </row>
    <row r="183" spans="1:16" ht="12.75">
      <c r="A183" s="33" t="s">
        <v>53</v>
      </c>
      <c r="B183" s="41" t="s">
        <v>28</v>
      </c>
      <c r="C183" s="42">
        <v>38551</v>
      </c>
      <c r="D183" s="43"/>
      <c r="E183" s="41" t="s">
        <v>214</v>
      </c>
      <c r="F183" s="41" t="s">
        <v>142</v>
      </c>
      <c r="G183" s="45" t="s">
        <v>145</v>
      </c>
      <c r="H183" s="41"/>
      <c r="I183" s="27" t="s">
        <v>22</v>
      </c>
      <c r="J183" s="41"/>
      <c r="K183" s="46"/>
      <c r="L183" s="47">
        <v>6.25</v>
      </c>
      <c r="M183" s="41">
        <v>2</v>
      </c>
      <c r="N183" s="95">
        <f>SUM(L182:L183)/2</f>
        <v>6.245</v>
      </c>
      <c r="O183" s="91" t="s">
        <v>215</v>
      </c>
      <c r="P183" s="41"/>
    </row>
    <row r="184" spans="1:16" ht="12.75">
      <c r="A184" s="33"/>
      <c r="B184" s="41"/>
      <c r="C184" s="42"/>
      <c r="D184" s="43"/>
      <c r="E184" s="41"/>
      <c r="F184" s="41"/>
      <c r="G184" s="45"/>
      <c r="H184" s="41"/>
      <c r="I184" s="27" t="s">
        <v>22</v>
      </c>
      <c r="J184" s="41"/>
      <c r="K184" s="46"/>
      <c r="L184" s="47" t="e">
        <f t="shared" si="13"/>
        <v>#DIV/0!</v>
      </c>
      <c r="M184" s="41"/>
      <c r="N184" s="95"/>
      <c r="O184" s="91"/>
      <c r="P184" s="41"/>
    </row>
    <row r="185" spans="1:16" ht="12.75">
      <c r="A185" s="33" t="s">
        <v>53</v>
      </c>
      <c r="B185" s="41" t="s">
        <v>28</v>
      </c>
      <c r="C185" s="42">
        <v>38555</v>
      </c>
      <c r="D185" s="43"/>
      <c r="E185" s="41" t="s">
        <v>168</v>
      </c>
      <c r="F185" s="41" t="s">
        <v>142</v>
      </c>
      <c r="G185" s="45">
        <v>6.3</v>
      </c>
      <c r="H185" s="41">
        <v>2</v>
      </c>
      <c r="I185" s="27" t="s">
        <v>22</v>
      </c>
      <c r="J185" s="41">
        <v>4</v>
      </c>
      <c r="K185" s="46">
        <v>6.6</v>
      </c>
      <c r="L185" s="47">
        <f>SUM(G185)+H185/(H185+J185)*(K185-G185)</f>
        <v>6.3999999999999995</v>
      </c>
      <c r="M185" s="41">
        <v>2</v>
      </c>
      <c r="N185" s="48">
        <v>6.4</v>
      </c>
      <c r="O185" s="91">
        <v>1</v>
      </c>
      <c r="P185" s="41"/>
    </row>
    <row r="186" spans="1:16" ht="12.75">
      <c r="A186" s="33"/>
      <c r="B186" s="41"/>
      <c r="C186" s="42"/>
      <c r="D186" s="43"/>
      <c r="E186" s="41"/>
      <c r="F186" s="41"/>
      <c r="G186" s="45"/>
      <c r="H186" s="41"/>
      <c r="I186" s="27" t="s">
        <v>22</v>
      </c>
      <c r="J186" s="41"/>
      <c r="K186" s="46"/>
      <c r="L186" s="47" t="e">
        <f t="shared" si="13"/>
        <v>#DIV/0!</v>
      </c>
      <c r="M186" s="41"/>
      <c r="N186" s="95"/>
      <c r="O186" s="91"/>
      <c r="P186" s="41"/>
    </row>
    <row r="187" spans="1:16" ht="12.75">
      <c r="A187" s="33" t="s">
        <v>53</v>
      </c>
      <c r="B187" s="41" t="s">
        <v>28</v>
      </c>
      <c r="C187" s="42">
        <v>38559</v>
      </c>
      <c r="D187" s="43"/>
      <c r="E187" s="41" t="s">
        <v>216</v>
      </c>
      <c r="F187" s="41" t="s">
        <v>142</v>
      </c>
      <c r="G187" s="45">
        <v>6.3</v>
      </c>
      <c r="H187" s="41">
        <v>1.5</v>
      </c>
      <c r="I187" s="27" t="s">
        <v>22</v>
      </c>
      <c r="J187" s="41">
        <v>3</v>
      </c>
      <c r="K187" s="46">
        <v>6.6</v>
      </c>
      <c r="L187" s="47">
        <f>SUM(G187)+H187/(H187+J187)*(K187-G187)</f>
        <v>6.3999999999999995</v>
      </c>
      <c r="M187" s="41">
        <v>1.5</v>
      </c>
      <c r="N187" s="48">
        <v>6.4</v>
      </c>
      <c r="O187" s="91" t="s">
        <v>217</v>
      </c>
      <c r="P187" s="41"/>
    </row>
    <row r="188" spans="1:16" ht="12.75">
      <c r="A188" s="33"/>
      <c r="B188" s="41"/>
      <c r="C188" s="42"/>
      <c r="D188" s="43"/>
      <c r="E188" s="41"/>
      <c r="F188" s="41"/>
      <c r="G188" s="45"/>
      <c r="H188" s="41"/>
      <c r="I188" s="27" t="s">
        <v>22</v>
      </c>
      <c r="J188" s="41"/>
      <c r="K188" s="46"/>
      <c r="L188" s="47" t="e">
        <f t="shared" si="13"/>
        <v>#DIV/0!</v>
      </c>
      <c r="M188" s="41"/>
      <c r="N188" s="95"/>
      <c r="O188" s="91"/>
      <c r="P188" s="41"/>
    </row>
    <row r="189" spans="1:16" ht="12.75">
      <c r="A189" s="33" t="s">
        <v>53</v>
      </c>
      <c r="B189" s="41" t="s">
        <v>28</v>
      </c>
      <c r="C189" s="42">
        <v>38566</v>
      </c>
      <c r="D189" s="43"/>
      <c r="E189" s="41" t="s">
        <v>194</v>
      </c>
      <c r="F189" s="41" t="s">
        <v>142</v>
      </c>
      <c r="G189" s="45">
        <v>6.3</v>
      </c>
      <c r="H189" s="41">
        <v>3.2</v>
      </c>
      <c r="I189" s="27" t="s">
        <v>22</v>
      </c>
      <c r="J189" s="41">
        <v>4.5</v>
      </c>
      <c r="K189" s="46">
        <v>6.6</v>
      </c>
      <c r="L189" s="47">
        <f>SUM(G189)+H189/(H189+J189)*(K189-G189)</f>
        <v>6.4246753246753245</v>
      </c>
      <c r="M189" s="41">
        <v>2</v>
      </c>
      <c r="N189" s="48">
        <v>6.4</v>
      </c>
      <c r="O189" s="91" t="s">
        <v>222</v>
      </c>
      <c r="P189" s="41"/>
    </row>
    <row r="190" spans="1:16" ht="12.75">
      <c r="A190" s="33" t="s">
        <v>53</v>
      </c>
      <c r="B190" s="41" t="s">
        <v>28</v>
      </c>
      <c r="C190" s="42">
        <v>38566</v>
      </c>
      <c r="D190" s="43"/>
      <c r="E190" s="41" t="s">
        <v>194</v>
      </c>
      <c r="F190" s="41" t="s">
        <v>142</v>
      </c>
      <c r="G190" s="45">
        <v>6.3</v>
      </c>
      <c r="H190" s="41">
        <v>2.5</v>
      </c>
      <c r="I190" s="27" t="s">
        <v>22</v>
      </c>
      <c r="J190" s="41">
        <v>4</v>
      </c>
      <c r="K190" s="46">
        <v>6.6</v>
      </c>
      <c r="L190" s="47">
        <f>SUM(G190)+H190/(H190+J190)*(K190-G190)</f>
        <v>6.415384615384615</v>
      </c>
      <c r="M190" s="41">
        <v>2</v>
      </c>
      <c r="N190" s="95">
        <f>SUM(L189:L190)/2</f>
        <v>6.42002997002997</v>
      </c>
      <c r="O190" s="91" t="s">
        <v>222</v>
      </c>
      <c r="P190" s="41"/>
    </row>
    <row r="191" spans="1:16" ht="12.75">
      <c r="A191" s="33"/>
      <c r="B191" s="41"/>
      <c r="C191" s="42"/>
      <c r="D191" s="43"/>
      <c r="E191" s="41"/>
      <c r="F191" s="41"/>
      <c r="G191" s="45"/>
      <c r="H191" s="41"/>
      <c r="I191" s="27" t="s">
        <v>22</v>
      </c>
      <c r="J191" s="41"/>
      <c r="K191" s="46"/>
      <c r="L191" s="47" t="e">
        <f aca="true" t="shared" si="14" ref="L191:L218">SUM(G191)+H191/(H191+J191)*(K191-G191)</f>
        <v>#DIV/0!</v>
      </c>
      <c r="M191" s="41"/>
      <c r="N191" s="48"/>
      <c r="O191" s="91"/>
      <c r="P191" s="41"/>
    </row>
    <row r="192" spans="1:16" ht="12.75">
      <c r="A192" s="33" t="s">
        <v>53</v>
      </c>
      <c r="B192" s="41" t="s">
        <v>60</v>
      </c>
      <c r="C192" s="42">
        <v>38567</v>
      </c>
      <c r="D192" s="43"/>
      <c r="E192" s="41" t="s">
        <v>223</v>
      </c>
      <c r="F192" s="41" t="s">
        <v>140</v>
      </c>
      <c r="G192" s="45">
        <v>6.3</v>
      </c>
      <c r="H192" s="41">
        <v>3</v>
      </c>
      <c r="I192" s="27" t="s">
        <v>22</v>
      </c>
      <c r="J192" s="41">
        <v>4</v>
      </c>
      <c r="K192" s="46">
        <v>6.6</v>
      </c>
      <c r="L192" s="47">
        <f>SUM(G192)+H192/(H192+J192)*(K192-G192)</f>
        <v>6.428571428571428</v>
      </c>
      <c r="M192" s="41">
        <v>2</v>
      </c>
      <c r="N192" s="48">
        <v>6.4</v>
      </c>
      <c r="O192" s="91">
        <v>2.9</v>
      </c>
      <c r="P192" s="41"/>
    </row>
    <row r="193" spans="1:16" ht="12.75">
      <c r="A193" s="33"/>
      <c r="B193" s="41"/>
      <c r="C193" s="42"/>
      <c r="D193" s="43"/>
      <c r="E193" s="41"/>
      <c r="F193" s="41"/>
      <c r="G193" s="45"/>
      <c r="H193" s="41"/>
      <c r="I193" s="27" t="s">
        <v>22</v>
      </c>
      <c r="J193" s="41"/>
      <c r="K193" s="46"/>
      <c r="L193" s="47" t="e">
        <f t="shared" si="14"/>
        <v>#DIV/0!</v>
      </c>
      <c r="M193" s="41"/>
      <c r="N193" s="48"/>
      <c r="O193" s="91"/>
      <c r="P193" s="41"/>
    </row>
    <row r="194" spans="1:16" ht="12.75">
      <c r="A194" s="33" t="s">
        <v>53</v>
      </c>
      <c r="B194" s="41" t="s">
        <v>224</v>
      </c>
      <c r="C194" s="42">
        <v>38573</v>
      </c>
      <c r="D194" s="43"/>
      <c r="E194" s="41" t="s">
        <v>225</v>
      </c>
      <c r="F194" s="41" t="s">
        <v>140</v>
      </c>
      <c r="G194" s="45">
        <v>6.3</v>
      </c>
      <c r="H194" s="41">
        <v>4</v>
      </c>
      <c r="I194" s="27" t="s">
        <v>22</v>
      </c>
      <c r="J194" s="41">
        <v>3</v>
      </c>
      <c r="K194" s="46">
        <v>6.6</v>
      </c>
      <c r="L194" s="47">
        <f>SUM(G194)+H194/(H194+J194)*(K194-G194)</f>
        <v>6.4714285714285715</v>
      </c>
      <c r="M194" s="41">
        <v>1.5</v>
      </c>
      <c r="N194" s="48">
        <v>6.5</v>
      </c>
      <c r="O194" s="91">
        <v>2.5</v>
      </c>
      <c r="P194" s="41"/>
    </row>
    <row r="195" spans="1:16" ht="12.75">
      <c r="A195" s="33"/>
      <c r="B195" s="41"/>
      <c r="C195" s="42"/>
      <c r="D195" s="43"/>
      <c r="E195" s="41"/>
      <c r="F195" s="41"/>
      <c r="G195" s="45"/>
      <c r="H195" s="41"/>
      <c r="I195" s="27" t="s">
        <v>22</v>
      </c>
      <c r="J195" s="41"/>
      <c r="K195" s="46"/>
      <c r="L195" s="47" t="e">
        <f t="shared" si="14"/>
        <v>#DIV/0!</v>
      </c>
      <c r="M195" s="41"/>
      <c r="N195" s="48"/>
      <c r="O195" s="91"/>
      <c r="P195" s="41"/>
    </row>
    <row r="196" spans="1:16" ht="12.75">
      <c r="A196" s="33" t="s">
        <v>53</v>
      </c>
      <c r="B196" s="41" t="s">
        <v>224</v>
      </c>
      <c r="C196" s="42">
        <v>38574</v>
      </c>
      <c r="D196" s="43"/>
      <c r="E196" s="41" t="s">
        <v>146</v>
      </c>
      <c r="F196" s="41" t="s">
        <v>140</v>
      </c>
      <c r="G196" s="45">
        <v>6.3</v>
      </c>
      <c r="H196" s="41">
        <v>4.5</v>
      </c>
      <c r="I196" s="27" t="s">
        <v>22</v>
      </c>
      <c r="J196" s="41">
        <v>2</v>
      </c>
      <c r="K196" s="46">
        <v>6.6</v>
      </c>
      <c r="L196" s="47">
        <f>SUM(G196)+H196/(H196+J196)*(K196-G196)</f>
        <v>6.507692307692308</v>
      </c>
      <c r="M196" s="41">
        <v>2</v>
      </c>
      <c r="N196" s="48">
        <v>6.5</v>
      </c>
      <c r="O196" s="91">
        <v>2</v>
      </c>
      <c r="P196" s="41"/>
    </row>
    <row r="197" spans="1:16" ht="12.75">
      <c r="A197" s="33"/>
      <c r="B197" s="41"/>
      <c r="C197" s="42"/>
      <c r="D197" s="43"/>
      <c r="E197" s="41"/>
      <c r="F197" s="41"/>
      <c r="G197" s="45"/>
      <c r="H197" s="41"/>
      <c r="I197" s="27" t="s">
        <v>22</v>
      </c>
      <c r="J197" s="41"/>
      <c r="K197" s="46"/>
      <c r="L197" s="47" t="e">
        <f t="shared" si="14"/>
        <v>#DIV/0!</v>
      </c>
      <c r="M197" s="41"/>
      <c r="N197" s="48"/>
      <c r="O197" s="91"/>
      <c r="P197" s="41"/>
    </row>
    <row r="198" spans="1:16" ht="12.75">
      <c r="A198" s="33" t="s">
        <v>53</v>
      </c>
      <c r="B198" s="41" t="s">
        <v>227</v>
      </c>
      <c r="C198" s="42">
        <v>38576</v>
      </c>
      <c r="D198" s="43"/>
      <c r="E198" s="41" t="s">
        <v>226</v>
      </c>
      <c r="F198" s="41" t="s">
        <v>140</v>
      </c>
      <c r="G198" s="45">
        <v>6.3</v>
      </c>
      <c r="H198" s="41">
        <v>2</v>
      </c>
      <c r="I198" s="27" t="s">
        <v>22</v>
      </c>
      <c r="J198" s="41">
        <v>4</v>
      </c>
      <c r="K198" s="46">
        <v>6.6</v>
      </c>
      <c r="L198" s="47">
        <f>SUM(G198)+H198/(H198+J198)*(K198-G198)</f>
        <v>6.3999999999999995</v>
      </c>
      <c r="M198" s="41">
        <v>2</v>
      </c>
      <c r="N198" s="48">
        <v>6.4</v>
      </c>
      <c r="O198" s="91" t="s">
        <v>228</v>
      </c>
      <c r="P198" s="41"/>
    </row>
    <row r="199" spans="1:16" ht="12.75">
      <c r="A199" s="33"/>
      <c r="B199" s="41"/>
      <c r="C199" s="42"/>
      <c r="D199" s="43"/>
      <c r="E199" s="41"/>
      <c r="F199" s="41"/>
      <c r="G199" s="45"/>
      <c r="H199" s="41"/>
      <c r="I199" s="27" t="s">
        <v>22</v>
      </c>
      <c r="J199" s="41"/>
      <c r="K199" s="46"/>
      <c r="L199" s="47" t="e">
        <f t="shared" si="14"/>
        <v>#DIV/0!</v>
      </c>
      <c r="M199" s="41"/>
      <c r="N199" s="48"/>
      <c r="O199" s="91"/>
      <c r="P199" s="41"/>
    </row>
    <row r="200" spans="1:16" ht="12.75">
      <c r="A200" s="33" t="s">
        <v>53</v>
      </c>
      <c r="B200" s="41" t="s">
        <v>230</v>
      </c>
      <c r="C200" s="42">
        <v>38578</v>
      </c>
      <c r="D200" s="43"/>
      <c r="E200" s="41" t="s">
        <v>229</v>
      </c>
      <c r="F200" s="41" t="s">
        <v>140</v>
      </c>
      <c r="G200" s="45">
        <v>6.3</v>
      </c>
      <c r="H200" s="41">
        <v>3.2</v>
      </c>
      <c r="I200" s="27" t="s">
        <v>22</v>
      </c>
      <c r="J200" s="41">
        <v>3</v>
      </c>
      <c r="K200" s="46">
        <v>6.6</v>
      </c>
      <c r="L200" s="47">
        <f>SUM(G200)+H200/(H200+J200)*(K200-G200)</f>
        <v>6.454838709677419</v>
      </c>
      <c r="M200" s="41">
        <v>2</v>
      </c>
      <c r="N200" s="48">
        <v>6.5</v>
      </c>
      <c r="O200" s="91">
        <v>2</v>
      </c>
      <c r="P200" s="41"/>
    </row>
    <row r="201" spans="1:16" ht="12.75">
      <c r="A201" s="33"/>
      <c r="B201" s="41"/>
      <c r="C201" s="42"/>
      <c r="D201" s="43"/>
      <c r="E201" s="41"/>
      <c r="F201" s="41"/>
      <c r="G201" s="45"/>
      <c r="H201" s="41"/>
      <c r="I201" s="27" t="s">
        <v>22</v>
      </c>
      <c r="J201" s="41"/>
      <c r="K201" s="46"/>
      <c r="L201" s="47" t="e">
        <f t="shared" si="14"/>
        <v>#DIV/0!</v>
      </c>
      <c r="M201" s="41"/>
      <c r="N201" s="48"/>
      <c r="O201" s="91"/>
      <c r="P201" s="41"/>
    </row>
    <row r="202" spans="1:16" ht="12.75">
      <c r="A202" s="33" t="s">
        <v>53</v>
      </c>
      <c r="B202" s="41" t="s">
        <v>231</v>
      </c>
      <c r="C202" s="42">
        <v>38579</v>
      </c>
      <c r="D202" s="43"/>
      <c r="E202" s="41" t="s">
        <v>155</v>
      </c>
      <c r="F202" s="41" t="s">
        <v>140</v>
      </c>
      <c r="G202" s="45">
        <v>6.3</v>
      </c>
      <c r="H202" s="41">
        <v>4</v>
      </c>
      <c r="I202" s="27" t="s">
        <v>22</v>
      </c>
      <c r="J202" s="41">
        <v>3</v>
      </c>
      <c r="K202" s="46">
        <v>6.6</v>
      </c>
      <c r="L202" s="47">
        <f>SUM(G202)+H202/(H202+J202)*(K202-G202)</f>
        <v>6.4714285714285715</v>
      </c>
      <c r="M202" s="41">
        <v>1.5</v>
      </c>
      <c r="N202" s="48">
        <v>6.5</v>
      </c>
      <c r="O202" s="91" t="s">
        <v>157</v>
      </c>
      <c r="P202" s="41"/>
    </row>
    <row r="203" spans="1:16" ht="12.75">
      <c r="A203" s="33" t="s">
        <v>53</v>
      </c>
      <c r="B203" s="41" t="s">
        <v>231</v>
      </c>
      <c r="C203" s="42">
        <v>38579</v>
      </c>
      <c r="D203" s="43"/>
      <c r="E203" s="41" t="s">
        <v>155</v>
      </c>
      <c r="F203" s="41" t="s">
        <v>140</v>
      </c>
      <c r="G203" s="45">
        <v>6.3</v>
      </c>
      <c r="H203" s="41">
        <v>3.5</v>
      </c>
      <c r="I203" s="27" t="s">
        <v>22</v>
      </c>
      <c r="J203" s="41">
        <v>3</v>
      </c>
      <c r="K203" s="46">
        <v>6.6</v>
      </c>
      <c r="L203" s="47">
        <f t="shared" si="14"/>
        <v>6.461538461538462</v>
      </c>
      <c r="M203" s="41">
        <v>1.5</v>
      </c>
      <c r="N203" s="95">
        <f>SUM(L202:L203)/2</f>
        <v>6.466483516483517</v>
      </c>
      <c r="O203" s="91" t="s">
        <v>157</v>
      </c>
      <c r="P203" s="41"/>
    </row>
    <row r="204" spans="1:16" ht="12.75">
      <c r="A204" s="33"/>
      <c r="B204" s="41"/>
      <c r="C204" s="42"/>
      <c r="D204" s="43"/>
      <c r="E204" s="41"/>
      <c r="F204" s="41"/>
      <c r="G204" s="45"/>
      <c r="H204" s="41"/>
      <c r="I204" s="27" t="s">
        <v>22</v>
      </c>
      <c r="J204" s="41"/>
      <c r="K204" s="46"/>
      <c r="L204" s="47" t="e">
        <f t="shared" si="14"/>
        <v>#DIV/0!</v>
      </c>
      <c r="M204" s="41"/>
      <c r="N204" s="48"/>
      <c r="O204" s="91"/>
      <c r="P204" s="41"/>
    </row>
    <row r="205" spans="1:16" ht="12.75">
      <c r="A205" s="33" t="s">
        <v>53</v>
      </c>
      <c r="B205" s="41" t="s">
        <v>231</v>
      </c>
      <c r="C205" s="42">
        <v>38581</v>
      </c>
      <c r="D205" s="43"/>
      <c r="E205" s="41" t="s">
        <v>232</v>
      </c>
      <c r="F205" s="41" t="s">
        <v>140</v>
      </c>
      <c r="G205" s="45">
        <v>6.3</v>
      </c>
      <c r="H205" s="41">
        <v>4.5</v>
      </c>
      <c r="I205" s="27" t="s">
        <v>22</v>
      </c>
      <c r="J205" s="41">
        <v>2.8</v>
      </c>
      <c r="K205" s="46">
        <v>6.6</v>
      </c>
      <c r="L205" s="47">
        <f>SUM(G205)+H205/(H205+J205)*(K205-G205)</f>
        <v>6.484931506849315</v>
      </c>
      <c r="M205" s="41">
        <v>2</v>
      </c>
      <c r="N205" s="48">
        <v>6.5</v>
      </c>
      <c r="O205" s="91" t="s">
        <v>233</v>
      </c>
      <c r="P205" s="41"/>
    </row>
    <row r="206" spans="1:16" ht="12.75">
      <c r="A206" s="33"/>
      <c r="B206" s="41"/>
      <c r="C206" s="42"/>
      <c r="D206" s="43"/>
      <c r="E206" s="41"/>
      <c r="F206" s="41"/>
      <c r="G206" s="45"/>
      <c r="H206" s="41"/>
      <c r="I206" s="27" t="s">
        <v>22</v>
      </c>
      <c r="J206" s="41"/>
      <c r="K206" s="46"/>
      <c r="L206" s="47" t="e">
        <f t="shared" si="14"/>
        <v>#DIV/0!</v>
      </c>
      <c r="M206" s="41"/>
      <c r="N206" s="48"/>
      <c r="O206" s="91"/>
      <c r="P206" s="41"/>
    </row>
    <row r="207" spans="1:16" ht="12.75">
      <c r="A207" s="33" t="s">
        <v>53</v>
      </c>
      <c r="B207" s="41" t="s">
        <v>28</v>
      </c>
      <c r="C207" s="42">
        <v>38589</v>
      </c>
      <c r="D207" s="43"/>
      <c r="E207" s="41" t="s">
        <v>234</v>
      </c>
      <c r="F207" s="41" t="s">
        <v>142</v>
      </c>
      <c r="G207" s="45">
        <v>6.6</v>
      </c>
      <c r="H207" s="41">
        <v>2</v>
      </c>
      <c r="I207" s="27" t="s">
        <v>22</v>
      </c>
      <c r="J207" s="41">
        <v>4</v>
      </c>
      <c r="K207" s="46">
        <v>7.1</v>
      </c>
      <c r="L207" s="47">
        <f>SUM(G207)+H207/(H207+J207)*(K207-G207)</f>
        <v>6.766666666666667</v>
      </c>
      <c r="M207" s="41">
        <v>2</v>
      </c>
      <c r="N207" s="48">
        <v>6.7</v>
      </c>
      <c r="O207" s="91">
        <v>1.2</v>
      </c>
      <c r="P207" s="41"/>
    </row>
    <row r="208" spans="1:16" ht="12.75">
      <c r="A208" s="33" t="s">
        <v>53</v>
      </c>
      <c r="B208" s="41" t="s">
        <v>28</v>
      </c>
      <c r="C208" s="42">
        <v>38589</v>
      </c>
      <c r="D208" s="43"/>
      <c r="E208" s="41" t="s">
        <v>234</v>
      </c>
      <c r="F208" s="41" t="s">
        <v>142</v>
      </c>
      <c r="G208" s="45">
        <v>6.6</v>
      </c>
      <c r="H208" s="41">
        <v>1</v>
      </c>
      <c r="I208" s="27" t="s">
        <v>22</v>
      </c>
      <c r="J208" s="41">
        <v>4</v>
      </c>
      <c r="K208" s="46">
        <v>7.1</v>
      </c>
      <c r="L208" s="47">
        <f t="shared" si="14"/>
        <v>6.699999999999999</v>
      </c>
      <c r="M208" s="41">
        <v>2</v>
      </c>
      <c r="N208" s="95">
        <f>SUM(L207:L208)/2</f>
        <v>6.7333333333333325</v>
      </c>
      <c r="O208" s="91">
        <v>1.2</v>
      </c>
      <c r="P208" s="41"/>
    </row>
    <row r="209" spans="1:16" ht="12.75">
      <c r="A209" s="33"/>
      <c r="B209" s="41"/>
      <c r="C209" s="42"/>
      <c r="D209" s="43"/>
      <c r="E209" s="41"/>
      <c r="F209" s="41"/>
      <c r="G209" s="45"/>
      <c r="H209" s="41"/>
      <c r="I209" s="27" t="s">
        <v>22</v>
      </c>
      <c r="J209" s="41"/>
      <c r="K209" s="46"/>
      <c r="L209" s="47" t="e">
        <f t="shared" si="14"/>
        <v>#DIV/0!</v>
      </c>
      <c r="M209" s="41"/>
      <c r="N209" s="48"/>
      <c r="O209" s="91"/>
      <c r="P209" s="41"/>
    </row>
    <row r="210" spans="1:16" ht="12.75">
      <c r="A210" s="33" t="s">
        <v>53</v>
      </c>
      <c r="B210" s="41" t="s">
        <v>28</v>
      </c>
      <c r="C210" s="42">
        <v>38597</v>
      </c>
      <c r="D210" s="43"/>
      <c r="E210" s="41" t="s">
        <v>185</v>
      </c>
      <c r="F210" s="41" t="s">
        <v>142</v>
      </c>
      <c r="G210" s="45">
        <v>6.6</v>
      </c>
      <c r="H210" s="41">
        <v>4</v>
      </c>
      <c r="I210" s="27" t="s">
        <v>22</v>
      </c>
      <c r="J210" s="41">
        <v>1.5</v>
      </c>
      <c r="K210" s="46">
        <v>7.1</v>
      </c>
      <c r="L210" s="47">
        <f>SUM(G210)+H210/(H210+J210)*(K210-G210)</f>
        <v>6.963636363636363</v>
      </c>
      <c r="M210" s="41">
        <v>2</v>
      </c>
      <c r="N210" s="48">
        <v>7</v>
      </c>
      <c r="O210" s="91">
        <v>1.2</v>
      </c>
      <c r="P210" s="41"/>
    </row>
    <row r="211" spans="1:16" ht="12.75">
      <c r="A211" s="33"/>
      <c r="B211" s="41"/>
      <c r="C211" s="42"/>
      <c r="D211" s="43"/>
      <c r="E211" s="41"/>
      <c r="F211" s="41"/>
      <c r="G211" s="45"/>
      <c r="H211" s="41"/>
      <c r="I211" s="27" t="s">
        <v>22</v>
      </c>
      <c r="J211" s="41"/>
      <c r="K211" s="46"/>
      <c r="L211" s="47" t="e">
        <f>SUM(G211)+H211/(H211+J211)*(K211-G211)</f>
        <v>#DIV/0!</v>
      </c>
      <c r="M211" s="41"/>
      <c r="N211" s="48"/>
      <c r="O211" s="91"/>
      <c r="P211" s="41"/>
    </row>
    <row r="212" spans="1:16" ht="12.75">
      <c r="A212" s="33" t="s">
        <v>53</v>
      </c>
      <c r="B212" s="41" t="s">
        <v>28</v>
      </c>
      <c r="C212" s="42">
        <v>38604</v>
      </c>
      <c r="D212" s="43"/>
      <c r="E212" s="41" t="s">
        <v>179</v>
      </c>
      <c r="F212" s="41" t="s">
        <v>142</v>
      </c>
      <c r="G212" s="45">
        <v>7.1</v>
      </c>
      <c r="H212" s="41">
        <v>2.2</v>
      </c>
      <c r="I212" s="27" t="s">
        <v>22</v>
      </c>
      <c r="J212" s="41">
        <v>4</v>
      </c>
      <c r="K212" s="46">
        <v>7.5</v>
      </c>
      <c r="L212" s="47">
        <f>SUM(G212)+H212/(H212+J212)*(K212-G212)</f>
        <v>7.241935483870968</v>
      </c>
      <c r="M212" s="41">
        <v>1.5</v>
      </c>
      <c r="N212" s="48">
        <v>7.2</v>
      </c>
      <c r="O212" s="91">
        <v>1.3</v>
      </c>
      <c r="P212" s="41"/>
    </row>
    <row r="213" spans="1:16" ht="12.75">
      <c r="A213" s="33"/>
      <c r="B213" s="41"/>
      <c r="C213" s="42"/>
      <c r="D213" s="43"/>
      <c r="E213" s="41"/>
      <c r="F213" s="41"/>
      <c r="G213" s="45"/>
      <c r="H213" s="41"/>
      <c r="I213" s="27" t="s">
        <v>22</v>
      </c>
      <c r="J213" s="41"/>
      <c r="K213" s="46"/>
      <c r="L213" s="47" t="e">
        <f t="shared" si="14"/>
        <v>#DIV/0!</v>
      </c>
      <c r="M213" s="41"/>
      <c r="N213" s="48"/>
      <c r="O213" s="91"/>
      <c r="P213" s="41"/>
    </row>
    <row r="214" spans="1:16" ht="12.75">
      <c r="A214" s="33" t="s">
        <v>53</v>
      </c>
      <c r="B214" s="41" t="s">
        <v>28</v>
      </c>
      <c r="C214" s="42">
        <v>38613</v>
      </c>
      <c r="D214" s="43"/>
      <c r="E214" s="41" t="s">
        <v>235</v>
      </c>
      <c r="F214" s="41" t="s">
        <v>142</v>
      </c>
      <c r="G214" s="45">
        <v>7.1</v>
      </c>
      <c r="H214" s="41">
        <v>1.5</v>
      </c>
      <c r="I214" s="27" t="s">
        <v>22</v>
      </c>
      <c r="J214" s="41">
        <v>4</v>
      </c>
      <c r="K214" s="46">
        <v>7.5</v>
      </c>
      <c r="L214" s="47">
        <f>SUM(G214)+H214/(H214+J214)*(K214-G214)</f>
        <v>7.209090909090909</v>
      </c>
      <c r="M214" s="41">
        <v>1.5</v>
      </c>
      <c r="N214" s="48">
        <v>7.2</v>
      </c>
      <c r="O214" s="91" t="s">
        <v>115</v>
      </c>
      <c r="P214" s="41"/>
    </row>
    <row r="215" spans="1:16" ht="12.75">
      <c r="A215" s="33" t="s">
        <v>53</v>
      </c>
      <c r="B215" s="41" t="s">
        <v>28</v>
      </c>
      <c r="C215" s="42">
        <v>38613</v>
      </c>
      <c r="D215" s="43"/>
      <c r="E215" s="41" t="s">
        <v>235</v>
      </c>
      <c r="F215" s="41" t="s">
        <v>142</v>
      </c>
      <c r="G215" s="45">
        <v>7.1</v>
      </c>
      <c r="H215" s="41">
        <v>2</v>
      </c>
      <c r="I215" s="27" t="s">
        <v>22</v>
      </c>
      <c r="J215" s="41">
        <v>4</v>
      </c>
      <c r="K215" s="46">
        <v>7.5</v>
      </c>
      <c r="L215" s="47">
        <f t="shared" si="14"/>
        <v>7.233333333333333</v>
      </c>
      <c r="M215" s="41">
        <v>1.5</v>
      </c>
      <c r="N215" s="95">
        <f>SUM(L214:L215)/2</f>
        <v>7.221212121212121</v>
      </c>
      <c r="O215" s="91" t="s">
        <v>115</v>
      </c>
      <c r="P215" s="41"/>
    </row>
    <row r="216" spans="1:16" ht="12.75">
      <c r="A216" s="33"/>
      <c r="B216" s="41"/>
      <c r="C216" s="42"/>
      <c r="D216" s="43"/>
      <c r="E216" s="41"/>
      <c r="F216" s="41"/>
      <c r="G216" s="45"/>
      <c r="H216" s="41"/>
      <c r="I216" s="27" t="s">
        <v>22</v>
      </c>
      <c r="J216" s="41"/>
      <c r="K216" s="46"/>
      <c r="L216" s="47" t="e">
        <f t="shared" si="14"/>
        <v>#DIV/0!</v>
      </c>
      <c r="M216" s="41"/>
      <c r="N216" s="48"/>
      <c r="O216" s="91"/>
      <c r="P216" s="41"/>
    </row>
    <row r="217" spans="1:16" ht="12.75">
      <c r="A217" s="33" t="s">
        <v>53</v>
      </c>
      <c r="B217" s="41" t="s">
        <v>28</v>
      </c>
      <c r="C217" s="42">
        <v>38615</v>
      </c>
      <c r="D217" s="43"/>
      <c r="E217" s="41" t="s">
        <v>180</v>
      </c>
      <c r="F217" s="41" t="s">
        <v>142</v>
      </c>
      <c r="G217" s="45">
        <v>7.1</v>
      </c>
      <c r="H217" s="41">
        <v>3</v>
      </c>
      <c r="I217" s="27" t="s">
        <v>22</v>
      </c>
      <c r="J217" s="41">
        <v>4.5</v>
      </c>
      <c r="K217" s="46">
        <v>7.5</v>
      </c>
      <c r="L217" s="47">
        <f>SUM(G217)+H217/(H217+J217)*(K217-G217)</f>
        <v>7.26</v>
      </c>
      <c r="M217" s="41">
        <v>1.5</v>
      </c>
      <c r="N217" s="48">
        <v>7.3</v>
      </c>
      <c r="O217" s="91" t="s">
        <v>115</v>
      </c>
      <c r="P217" s="41"/>
    </row>
    <row r="218" spans="1:16" ht="12" customHeight="1">
      <c r="A218" s="33"/>
      <c r="B218" s="41"/>
      <c r="C218" s="42"/>
      <c r="D218" s="43"/>
      <c r="E218" s="41"/>
      <c r="F218" s="41"/>
      <c r="G218" s="45"/>
      <c r="H218" s="41"/>
      <c r="I218" s="27" t="s">
        <v>22</v>
      </c>
      <c r="J218" s="41"/>
      <c r="K218" s="46"/>
      <c r="L218" s="47" t="e">
        <f t="shared" si="14"/>
        <v>#DIV/0!</v>
      </c>
      <c r="M218" s="41"/>
      <c r="N218" s="48"/>
      <c r="O218" s="91"/>
      <c r="P218" s="41"/>
    </row>
    <row r="219" spans="1:16" ht="12.75">
      <c r="A219" s="33" t="s">
        <v>53</v>
      </c>
      <c r="B219" s="41" t="s">
        <v>237</v>
      </c>
      <c r="C219" s="42">
        <v>38626</v>
      </c>
      <c r="D219" s="43"/>
      <c r="E219" s="41" t="s">
        <v>152</v>
      </c>
      <c r="F219" s="41" t="s">
        <v>142</v>
      </c>
      <c r="G219" s="45">
        <v>6.6</v>
      </c>
      <c r="H219" s="41">
        <v>3.5</v>
      </c>
      <c r="I219" s="27" t="s">
        <v>22</v>
      </c>
      <c r="J219" s="41">
        <v>4</v>
      </c>
      <c r="K219" s="46">
        <v>7.1</v>
      </c>
      <c r="L219" s="47">
        <f>SUM(G219)+H219/(H219+J219)*(K219-G219)</f>
        <v>6.833333333333333</v>
      </c>
      <c r="M219" s="41">
        <v>1.5</v>
      </c>
      <c r="N219" s="48">
        <v>6.8</v>
      </c>
      <c r="O219" s="91">
        <v>2.2</v>
      </c>
      <c r="P219" s="41" t="s">
        <v>236</v>
      </c>
    </row>
    <row r="220" spans="1:16" ht="12" customHeight="1">
      <c r="A220" s="33"/>
      <c r="B220" s="41"/>
      <c r="C220" s="42"/>
      <c r="D220" s="43"/>
      <c r="E220" s="41"/>
      <c r="F220" s="41"/>
      <c r="G220" s="45"/>
      <c r="H220" s="41"/>
      <c r="I220" s="27" t="s">
        <v>22</v>
      </c>
      <c r="J220" s="41"/>
      <c r="K220" s="46"/>
      <c r="L220" s="47" t="e">
        <f aca="true" t="shared" si="15" ref="L220:L243">SUM(G220)+H220/(H220+J220)*(K220-G220)</f>
        <v>#DIV/0!</v>
      </c>
      <c r="M220" s="41"/>
      <c r="N220" s="48"/>
      <c r="O220" s="91"/>
      <c r="P220" s="41"/>
    </row>
    <row r="221" spans="1:16" ht="12.75">
      <c r="A221" s="33" t="s">
        <v>53</v>
      </c>
      <c r="B221" s="41" t="s">
        <v>28</v>
      </c>
      <c r="C221" s="42">
        <v>38632</v>
      </c>
      <c r="D221" s="43"/>
      <c r="E221" s="41" t="s">
        <v>238</v>
      </c>
      <c r="F221" s="41" t="s">
        <v>142</v>
      </c>
      <c r="G221" s="45" t="s">
        <v>145</v>
      </c>
      <c r="H221" s="41"/>
      <c r="I221" s="27" t="s">
        <v>22</v>
      </c>
      <c r="J221" s="41"/>
      <c r="K221" s="46"/>
      <c r="L221" s="47">
        <v>7.05</v>
      </c>
      <c r="M221" s="41">
        <v>2</v>
      </c>
      <c r="N221" s="48">
        <v>7.1</v>
      </c>
      <c r="O221" s="91">
        <v>0.5</v>
      </c>
      <c r="P221" s="41"/>
    </row>
    <row r="222" spans="1:16" ht="12" customHeight="1">
      <c r="A222" s="33"/>
      <c r="B222" s="41"/>
      <c r="C222" s="42"/>
      <c r="D222" s="43"/>
      <c r="E222" s="41"/>
      <c r="F222" s="41"/>
      <c r="G222" s="45"/>
      <c r="H222" s="41"/>
      <c r="I222" s="27" t="s">
        <v>22</v>
      </c>
      <c r="J222" s="41"/>
      <c r="K222" s="46"/>
      <c r="L222" s="47" t="e">
        <f t="shared" si="15"/>
        <v>#DIV/0!</v>
      </c>
      <c r="M222" s="41"/>
      <c r="N222" s="48"/>
      <c r="O222" s="91"/>
      <c r="P222" s="41"/>
    </row>
    <row r="223" spans="1:16" ht="12.75">
      <c r="A223" s="33" t="s">
        <v>53</v>
      </c>
      <c r="B223" s="41" t="s">
        <v>28</v>
      </c>
      <c r="C223" s="42">
        <v>38646</v>
      </c>
      <c r="D223" s="43"/>
      <c r="E223" s="41" t="s">
        <v>239</v>
      </c>
      <c r="F223" s="41" t="s">
        <v>142</v>
      </c>
      <c r="G223" s="45">
        <v>6.6</v>
      </c>
      <c r="H223" s="41">
        <v>2</v>
      </c>
      <c r="I223" s="27" t="s">
        <v>22</v>
      </c>
      <c r="J223" s="41">
        <v>5</v>
      </c>
      <c r="K223" s="46">
        <v>7.1</v>
      </c>
      <c r="L223" s="47">
        <f>SUM(G223)+H223/(H223+J223)*(K223-G223)</f>
        <v>6.742857142857143</v>
      </c>
      <c r="M223" s="41">
        <v>2</v>
      </c>
      <c r="N223" s="48">
        <v>6.7</v>
      </c>
      <c r="O223" s="91">
        <v>1.7</v>
      </c>
      <c r="P223" s="41"/>
    </row>
    <row r="224" spans="1:16" ht="12" customHeight="1">
      <c r="A224" s="33" t="s">
        <v>53</v>
      </c>
      <c r="B224" s="41" t="s">
        <v>28</v>
      </c>
      <c r="C224" s="42">
        <v>38646</v>
      </c>
      <c r="D224" s="43"/>
      <c r="E224" s="41" t="s">
        <v>239</v>
      </c>
      <c r="F224" s="41" t="s">
        <v>142</v>
      </c>
      <c r="G224" s="45">
        <v>6.3</v>
      </c>
      <c r="H224" s="41">
        <v>6</v>
      </c>
      <c r="I224" s="27" t="s">
        <v>22</v>
      </c>
      <c r="J224" s="41">
        <v>5</v>
      </c>
      <c r="K224" s="46">
        <v>7.1</v>
      </c>
      <c r="L224" s="47">
        <f t="shared" si="15"/>
        <v>6.736363636363636</v>
      </c>
      <c r="M224" s="41">
        <v>2</v>
      </c>
      <c r="N224" s="95">
        <f>SUM(L223:L224)/2</f>
        <v>6.739610389610389</v>
      </c>
      <c r="O224" s="91">
        <v>1.7</v>
      </c>
      <c r="P224" s="41"/>
    </row>
    <row r="225" spans="1:16" ht="12" customHeight="1">
      <c r="A225" s="33"/>
      <c r="B225" s="41"/>
      <c r="C225" s="42"/>
      <c r="D225" s="43"/>
      <c r="E225" s="41"/>
      <c r="F225" s="41"/>
      <c r="G225" s="45"/>
      <c r="H225" s="41"/>
      <c r="I225" s="27" t="s">
        <v>22</v>
      </c>
      <c r="J225" s="41"/>
      <c r="K225" s="46"/>
      <c r="L225" s="47" t="e">
        <f t="shared" si="15"/>
        <v>#DIV/0!</v>
      </c>
      <c r="M225" s="41"/>
      <c r="N225" s="48"/>
      <c r="O225" s="91"/>
      <c r="P225" s="41"/>
    </row>
    <row r="226" spans="1:16" ht="12" customHeight="1">
      <c r="A226" s="33" t="s">
        <v>53</v>
      </c>
      <c r="B226" s="41" t="s">
        <v>28</v>
      </c>
      <c r="C226" s="42">
        <v>38651</v>
      </c>
      <c r="D226" s="43"/>
      <c r="E226" s="41" t="s">
        <v>181</v>
      </c>
      <c r="F226" s="41" t="s">
        <v>142</v>
      </c>
      <c r="G226" s="45">
        <v>6.6</v>
      </c>
      <c r="H226" s="41">
        <v>1.8</v>
      </c>
      <c r="I226" s="27" t="s">
        <v>22</v>
      </c>
      <c r="J226" s="41">
        <v>4</v>
      </c>
      <c r="K226" s="46">
        <v>7.1</v>
      </c>
      <c r="L226" s="47">
        <f>SUM(G226)+H226/(H226+J226)*(K226-G226)</f>
        <v>6.755172413793103</v>
      </c>
      <c r="M226" s="41">
        <v>2</v>
      </c>
      <c r="N226" s="48">
        <v>6.8</v>
      </c>
      <c r="O226" s="91">
        <v>1.5</v>
      </c>
      <c r="P226" s="41"/>
    </row>
    <row r="227" spans="1:16" ht="12" customHeight="1">
      <c r="A227" s="33"/>
      <c r="B227" s="41"/>
      <c r="C227" s="42"/>
      <c r="D227" s="43"/>
      <c r="E227" s="41"/>
      <c r="F227" s="41"/>
      <c r="G227" s="45"/>
      <c r="H227" s="41"/>
      <c r="I227" s="27" t="s">
        <v>22</v>
      </c>
      <c r="J227" s="41"/>
      <c r="K227" s="46"/>
      <c r="L227" s="47" t="e">
        <f t="shared" si="15"/>
        <v>#DIV/0!</v>
      </c>
      <c r="M227" s="41"/>
      <c r="N227" s="48"/>
      <c r="O227" s="91"/>
      <c r="P227" s="41"/>
    </row>
    <row r="228" spans="1:16" ht="12" customHeight="1">
      <c r="A228" s="33" t="s">
        <v>53</v>
      </c>
      <c r="B228" s="41" t="s">
        <v>28</v>
      </c>
      <c r="C228" s="42">
        <v>38662</v>
      </c>
      <c r="D228" s="43"/>
      <c r="E228" s="41" t="s">
        <v>240</v>
      </c>
      <c r="F228" s="41" t="s">
        <v>142</v>
      </c>
      <c r="G228" s="45">
        <v>6.3</v>
      </c>
      <c r="H228" s="41">
        <v>4.5</v>
      </c>
      <c r="I228" s="27" t="s">
        <v>22</v>
      </c>
      <c r="J228" s="41">
        <v>2</v>
      </c>
      <c r="K228" s="46">
        <v>6.6</v>
      </c>
      <c r="L228" s="47">
        <f>SUM(G228)+H228/(H228+J228)*(K228-G228)</f>
        <v>6.507692307692308</v>
      </c>
      <c r="M228" s="41">
        <v>1.5</v>
      </c>
      <c r="N228" s="48">
        <v>6.5</v>
      </c>
      <c r="O228" s="91">
        <v>1.2</v>
      </c>
      <c r="P228" s="41"/>
    </row>
    <row r="229" spans="1:16" ht="12" customHeight="1">
      <c r="A229" s="33" t="s">
        <v>53</v>
      </c>
      <c r="B229" s="41" t="s">
        <v>28</v>
      </c>
      <c r="C229" s="42">
        <v>38662</v>
      </c>
      <c r="D229" s="43"/>
      <c r="E229" s="41" t="s">
        <v>240</v>
      </c>
      <c r="F229" s="41" t="s">
        <v>142</v>
      </c>
      <c r="G229" s="45">
        <v>6.3</v>
      </c>
      <c r="H229" s="41">
        <v>4</v>
      </c>
      <c r="I229" s="27" t="s">
        <v>22</v>
      </c>
      <c r="J229" s="41">
        <v>2</v>
      </c>
      <c r="K229" s="46">
        <v>6.6</v>
      </c>
      <c r="L229" s="47">
        <f t="shared" si="15"/>
        <v>6.5</v>
      </c>
      <c r="M229" s="41">
        <v>1.5</v>
      </c>
      <c r="N229" s="95">
        <f>SUM(L228:L229)/2</f>
        <v>6.503846153846154</v>
      </c>
      <c r="O229" s="91">
        <v>1.2</v>
      </c>
      <c r="P229" s="41"/>
    </row>
    <row r="230" spans="1:16" ht="12" customHeight="1">
      <c r="A230" s="33"/>
      <c r="B230" s="41"/>
      <c r="C230" s="42"/>
      <c r="D230" s="43"/>
      <c r="E230" s="41"/>
      <c r="F230" s="41"/>
      <c r="G230" s="45"/>
      <c r="H230" s="41"/>
      <c r="I230" s="27" t="s">
        <v>22</v>
      </c>
      <c r="J230" s="41"/>
      <c r="K230" s="46"/>
      <c r="L230" s="47" t="e">
        <f t="shared" si="15"/>
        <v>#DIV/0!</v>
      </c>
      <c r="M230" s="41"/>
      <c r="N230" s="48"/>
      <c r="O230" s="91"/>
      <c r="P230" s="41"/>
    </row>
    <row r="231" spans="1:16" ht="12" customHeight="1">
      <c r="A231" s="33" t="s">
        <v>53</v>
      </c>
      <c r="B231" s="41" t="s">
        <v>28</v>
      </c>
      <c r="C231" s="42">
        <v>38675</v>
      </c>
      <c r="D231" s="43"/>
      <c r="E231" s="41" t="s">
        <v>241</v>
      </c>
      <c r="F231" s="41" t="s">
        <v>142</v>
      </c>
      <c r="G231" s="45">
        <v>6.6</v>
      </c>
      <c r="H231" s="41">
        <v>2</v>
      </c>
      <c r="I231" s="27" t="s">
        <v>22</v>
      </c>
      <c r="J231" s="41">
        <v>4</v>
      </c>
      <c r="K231" s="46">
        <v>7.1</v>
      </c>
      <c r="L231" s="47">
        <f>SUM(G231)+H231/(H231+J231)*(K231-G231)</f>
        <v>6.766666666666667</v>
      </c>
      <c r="M231" s="41">
        <v>1.5</v>
      </c>
      <c r="N231" s="48">
        <v>6.8</v>
      </c>
      <c r="O231" s="91">
        <v>1</v>
      </c>
      <c r="P231" s="41"/>
    </row>
    <row r="232" spans="1:16" ht="12" customHeight="1">
      <c r="A232" s="33"/>
      <c r="B232" s="41"/>
      <c r="C232" s="42"/>
      <c r="D232" s="43"/>
      <c r="E232" s="41"/>
      <c r="F232" s="41"/>
      <c r="G232" s="45"/>
      <c r="H232" s="41"/>
      <c r="I232" s="27" t="s">
        <v>22</v>
      </c>
      <c r="J232" s="41"/>
      <c r="K232" s="46"/>
      <c r="L232" s="47" t="e">
        <f t="shared" si="15"/>
        <v>#DIV/0!</v>
      </c>
      <c r="M232" s="41"/>
      <c r="N232" s="48"/>
      <c r="O232" s="91"/>
      <c r="P232" s="41"/>
    </row>
    <row r="233" spans="1:16" ht="12" customHeight="1">
      <c r="A233" s="33" t="s">
        <v>53</v>
      </c>
      <c r="B233" s="41" t="s">
        <v>28</v>
      </c>
      <c r="C233" s="42">
        <v>38677</v>
      </c>
      <c r="D233" s="43"/>
      <c r="E233" s="41" t="s">
        <v>242</v>
      </c>
      <c r="F233" s="41" t="s">
        <v>142</v>
      </c>
      <c r="G233" s="45">
        <v>6.2</v>
      </c>
      <c r="H233" s="41">
        <v>5</v>
      </c>
      <c r="I233" s="27" t="s">
        <v>22</v>
      </c>
      <c r="J233" s="41">
        <v>1.5</v>
      </c>
      <c r="K233" s="46">
        <v>6.6</v>
      </c>
      <c r="L233" s="47">
        <f>SUM(G233)+H233/(H233+J233)*(K233-G233)</f>
        <v>6.507692307692308</v>
      </c>
      <c r="M233" s="41">
        <v>1.5</v>
      </c>
      <c r="N233" s="48">
        <v>6.5</v>
      </c>
      <c r="O233" s="91">
        <v>1</v>
      </c>
      <c r="P233" s="41"/>
    </row>
    <row r="234" spans="1:16" ht="12" customHeight="1">
      <c r="A234" s="33"/>
      <c r="B234" s="41"/>
      <c r="C234" s="42"/>
      <c r="D234" s="43"/>
      <c r="E234" s="41"/>
      <c r="F234" s="41"/>
      <c r="G234" s="45"/>
      <c r="H234" s="41"/>
      <c r="I234" s="27" t="s">
        <v>22</v>
      </c>
      <c r="J234" s="41"/>
      <c r="K234" s="46"/>
      <c r="L234" s="47" t="e">
        <f t="shared" si="15"/>
        <v>#DIV/0!</v>
      </c>
      <c r="M234" s="41"/>
      <c r="N234" s="48"/>
      <c r="O234" s="91"/>
      <c r="P234" s="41"/>
    </row>
    <row r="235" spans="1:16" ht="12" customHeight="1">
      <c r="A235" s="33"/>
      <c r="B235" s="41"/>
      <c r="C235" s="42"/>
      <c r="D235" s="43"/>
      <c r="E235" s="41"/>
      <c r="F235" s="41"/>
      <c r="G235" s="45"/>
      <c r="H235" s="41"/>
      <c r="I235" s="27" t="s">
        <v>22</v>
      </c>
      <c r="J235" s="41"/>
      <c r="K235" s="46"/>
      <c r="L235" s="47" t="e">
        <f t="shared" si="15"/>
        <v>#DIV/0!</v>
      </c>
      <c r="M235" s="41"/>
      <c r="N235" s="48"/>
      <c r="O235" s="91"/>
      <c r="P235" s="41"/>
    </row>
    <row r="236" spans="1:16" ht="12" customHeight="1">
      <c r="A236" s="33"/>
      <c r="B236" s="41"/>
      <c r="C236" s="42"/>
      <c r="D236" s="43"/>
      <c r="E236" s="41"/>
      <c r="F236" s="41"/>
      <c r="G236" s="45"/>
      <c r="H236" s="41"/>
      <c r="I236" s="27" t="s">
        <v>22</v>
      </c>
      <c r="J236" s="41"/>
      <c r="K236" s="46"/>
      <c r="L236" s="47" t="e">
        <f t="shared" si="15"/>
        <v>#DIV/0!</v>
      </c>
      <c r="M236" s="41"/>
      <c r="N236" s="48"/>
      <c r="O236" s="91"/>
      <c r="P236" s="41"/>
    </row>
    <row r="237" spans="1:16" ht="12" customHeight="1">
      <c r="A237" s="33"/>
      <c r="B237" s="41"/>
      <c r="C237" s="42"/>
      <c r="D237" s="43"/>
      <c r="E237" s="41"/>
      <c r="F237" s="41"/>
      <c r="G237" s="45"/>
      <c r="H237" s="41"/>
      <c r="I237" s="27" t="s">
        <v>22</v>
      </c>
      <c r="J237" s="41"/>
      <c r="K237" s="46"/>
      <c r="L237" s="47" t="e">
        <f t="shared" si="15"/>
        <v>#DIV/0!</v>
      </c>
      <c r="M237" s="41"/>
      <c r="N237" s="48"/>
      <c r="O237" s="91"/>
      <c r="P237" s="41"/>
    </row>
    <row r="238" spans="1:16" ht="12" customHeight="1">
      <c r="A238" s="33"/>
      <c r="B238" s="41"/>
      <c r="C238" s="42"/>
      <c r="D238" s="43"/>
      <c r="E238" s="41"/>
      <c r="F238" s="41"/>
      <c r="G238" s="45"/>
      <c r="H238" s="41"/>
      <c r="I238" s="27" t="s">
        <v>22</v>
      </c>
      <c r="J238" s="41"/>
      <c r="K238" s="46"/>
      <c r="L238" s="47" t="e">
        <f t="shared" si="15"/>
        <v>#DIV/0!</v>
      </c>
      <c r="M238" s="41"/>
      <c r="N238" s="48"/>
      <c r="O238" s="91"/>
      <c r="P238" s="41"/>
    </row>
    <row r="239" spans="1:16" ht="12" customHeight="1">
      <c r="A239" s="33"/>
      <c r="B239" s="41"/>
      <c r="C239" s="42"/>
      <c r="D239" s="43"/>
      <c r="E239" s="41"/>
      <c r="F239" s="41"/>
      <c r="G239" s="45"/>
      <c r="H239" s="41"/>
      <c r="I239" s="27" t="s">
        <v>22</v>
      </c>
      <c r="J239" s="41"/>
      <c r="K239" s="46"/>
      <c r="L239" s="47" t="e">
        <f t="shared" si="15"/>
        <v>#DIV/0!</v>
      </c>
      <c r="M239" s="41"/>
      <c r="N239" s="48"/>
      <c r="O239" s="91"/>
      <c r="P239" s="41"/>
    </row>
    <row r="240" spans="1:16" ht="12" customHeight="1">
      <c r="A240" s="33"/>
      <c r="B240" s="41"/>
      <c r="C240" s="42"/>
      <c r="D240" s="43"/>
      <c r="E240" s="41"/>
      <c r="F240" s="41"/>
      <c r="G240" s="45"/>
      <c r="H240" s="41"/>
      <c r="I240" s="27" t="s">
        <v>22</v>
      </c>
      <c r="J240" s="41"/>
      <c r="K240" s="46"/>
      <c r="L240" s="47" t="e">
        <f t="shared" si="15"/>
        <v>#DIV/0!</v>
      </c>
      <c r="M240" s="41"/>
      <c r="N240" s="48"/>
      <c r="O240" s="91"/>
      <c r="P240" s="41"/>
    </row>
    <row r="241" spans="1:16" ht="12" customHeight="1">
      <c r="A241" s="33"/>
      <c r="B241" s="41"/>
      <c r="C241" s="42"/>
      <c r="D241" s="43"/>
      <c r="E241" s="41"/>
      <c r="F241" s="41"/>
      <c r="G241" s="45"/>
      <c r="H241" s="41"/>
      <c r="I241" s="27" t="s">
        <v>22</v>
      </c>
      <c r="J241" s="41"/>
      <c r="K241" s="46"/>
      <c r="L241" s="47" t="e">
        <f t="shared" si="15"/>
        <v>#DIV/0!</v>
      </c>
      <c r="M241" s="41"/>
      <c r="N241" s="48"/>
      <c r="O241" s="91"/>
      <c r="P241" s="41"/>
    </row>
    <row r="242" spans="1:16" ht="12" customHeight="1">
      <c r="A242" s="33"/>
      <c r="B242" s="41"/>
      <c r="C242" s="42"/>
      <c r="D242" s="43"/>
      <c r="E242" s="41"/>
      <c r="F242" s="41"/>
      <c r="G242" s="45"/>
      <c r="H242" s="41"/>
      <c r="I242" s="27" t="s">
        <v>22</v>
      </c>
      <c r="J242" s="41"/>
      <c r="K242" s="46"/>
      <c r="L242" s="47" t="e">
        <f t="shared" si="15"/>
        <v>#DIV/0!</v>
      </c>
      <c r="M242" s="41"/>
      <c r="N242" s="48"/>
      <c r="O242" s="91"/>
      <c r="P242" s="41"/>
    </row>
    <row r="243" spans="1:16" ht="12" customHeight="1">
      <c r="A243" s="33"/>
      <c r="B243" s="41"/>
      <c r="C243" s="42"/>
      <c r="D243" s="43"/>
      <c r="E243" s="41"/>
      <c r="F243" s="41"/>
      <c r="G243" s="45"/>
      <c r="H243" s="41"/>
      <c r="I243" s="27" t="s">
        <v>22</v>
      </c>
      <c r="J243" s="41"/>
      <c r="K243" s="46"/>
      <c r="L243" s="47" t="e">
        <f t="shared" si="15"/>
        <v>#DIV/0!</v>
      </c>
      <c r="M243" s="41"/>
      <c r="N243" s="48"/>
      <c r="O243" s="91"/>
      <c r="P243" s="41"/>
    </row>
    <row r="244" spans="1:20" s="19" customFormat="1" ht="10.5">
      <c r="A244" s="68" t="s">
        <v>49</v>
      </c>
      <c r="K244" s="23"/>
      <c r="T244" s="23"/>
    </row>
    <row r="245" spans="11:20" s="19" customFormat="1" ht="10.5">
      <c r="K245" s="23"/>
      <c r="T245" s="23"/>
    </row>
    <row r="246" spans="1:20" s="19" customFormat="1" ht="4.5" customHeight="1">
      <c r="A246" s="19" t="s">
        <v>50</v>
      </c>
      <c r="K246" s="23"/>
      <c r="T246" s="23"/>
    </row>
    <row r="247" spans="11:20" s="19" customFormat="1" ht="10.5">
      <c r="K247" s="23"/>
      <c r="T247" s="23"/>
    </row>
    <row r="248" spans="1:20" s="19" customFormat="1" ht="10.5">
      <c r="A248" s="68" t="s">
        <v>51</v>
      </c>
      <c r="K248" s="23"/>
      <c r="T248" s="23"/>
    </row>
    <row r="249" spans="11:20" s="19" customFormat="1" ht="10.5">
      <c r="K249" s="23"/>
      <c r="T249" s="23"/>
    </row>
    <row r="250" spans="1:20" s="19" customFormat="1" ht="10.5">
      <c r="A250" s="68" t="s">
        <v>52</v>
      </c>
      <c r="K250" s="23"/>
      <c r="T250" s="23"/>
    </row>
    <row r="251" spans="1:20" s="19" customFormat="1" ht="12.75">
      <c r="A251"/>
      <c r="K251" s="23"/>
      <c r="T251" s="23"/>
    </row>
    <row r="252" spans="3:28" ht="12.75">
      <c r="C252" s="19"/>
      <c r="D252" s="19"/>
      <c r="E252" s="19"/>
      <c r="F252" s="19"/>
      <c r="G252" s="19"/>
      <c r="H252" s="19"/>
      <c r="I252" s="19"/>
      <c r="J252" s="19"/>
      <c r="K252" s="23"/>
      <c r="L252" s="19"/>
      <c r="M252" s="19"/>
      <c r="N252" s="19"/>
      <c r="O252" s="19"/>
      <c r="P252" s="19"/>
      <c r="Q252" s="19"/>
      <c r="R252" s="19"/>
      <c r="S252" s="19"/>
      <c r="T252" s="23"/>
      <c r="U252" s="19"/>
      <c r="V252" s="19"/>
      <c r="W252" s="19"/>
      <c r="X252" s="19"/>
      <c r="Y252" s="19"/>
      <c r="Z252" s="19"/>
      <c r="AA252" s="19"/>
      <c r="AB252" s="19"/>
    </row>
    <row r="985" ht="12.75">
      <c r="K985"/>
    </row>
  </sheetData>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Bros</dc:creator>
  <cp:keywords/>
  <dc:description/>
  <cp:lastModifiedBy>Xavier Bros</cp:lastModifiedBy>
  <cp:lastPrinted>2003-06-22T13:43:17Z</cp:lastPrinted>
  <dcterms:created xsi:type="dcterms:W3CDTF">2003-06-17T19:37:40Z</dcterms:created>
  <dcterms:modified xsi:type="dcterms:W3CDTF">2006-08-20T08:45:06Z</dcterms:modified>
  <cp:category/>
  <cp:version/>
  <cp:contentType/>
  <cp:contentStatus/>
</cp:coreProperties>
</file>