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6930" windowHeight="4080" firstSheet="2" activeTab="5"/>
  </bookViews>
  <sheets>
    <sheet name="X MON 2001-2002" sheetId="1" r:id="rId1"/>
    <sheet name="CORVA2002-2003" sheetId="2" r:id="rId2"/>
    <sheet name="AASXMON2000-2001" sheetId="3" r:id="rId3"/>
    <sheet name="CORVA 2004 AAS - XB" sheetId="4" r:id="rId4"/>
    <sheet name="CORVA 2004-2005" sheetId="5" r:id="rId5"/>
    <sheet name="XBRO 2004-2007" sheetId="6" r:id="rId6"/>
    <sheet name="XBRO2003-2004" sheetId="7" r:id="rId7"/>
    <sheet name="Hoja5" sheetId="8" r:id="rId8"/>
    <sheet name="Hoja6" sheetId="9" r:id="rId9"/>
    <sheet name="Hoja7" sheetId="10" r:id="rId10"/>
    <sheet name="Hoja8" sheetId="11" r:id="rId11"/>
    <sheet name="Hoja9" sheetId="12" r:id="rId12"/>
    <sheet name="Hoja10" sheetId="13" r:id="rId13"/>
    <sheet name="Hoja11" sheetId="14" r:id="rId14"/>
    <sheet name="Hoja12" sheetId="15" r:id="rId15"/>
    <sheet name="Hoja13" sheetId="16" r:id="rId16"/>
    <sheet name="Hoja14" sheetId="17" r:id="rId17"/>
    <sheet name="Hoja15" sheetId="18" r:id="rId18"/>
    <sheet name="Hoja16" sheetId="19" r:id="rId19"/>
  </sheets>
  <definedNames>
    <definedName name="_xlnm._FilterDatabase" localSheetId="2" hidden="1">'AASXMON2000-2001'!$A$2:$D$26</definedName>
    <definedName name="_xlnm._FilterDatabase" localSheetId="3" hidden="1">'CORVA 2004 AAS - XB'!$A$11:$G$80</definedName>
    <definedName name="_xlnm._FilterDatabase" localSheetId="4" hidden="1">'CORVA 2004-2005'!$D$55:$J$88</definedName>
    <definedName name="_xlnm.Print_Area" localSheetId="0">'X MON 2001-2002'!$A$1:$P$48</definedName>
  </definedNames>
  <calcPr fullCalcOnLoad="1"/>
</workbook>
</file>

<file path=xl/sharedStrings.xml><?xml version="1.0" encoding="utf-8"?>
<sst xmlns="http://schemas.openxmlformats.org/spreadsheetml/2006/main" count="1529" uniqueCount="251">
  <si>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</si>
  <si>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</si>
  <si>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</si>
  <si>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</si>
  <si>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</si>
  <si>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</si>
  <si>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</si>
  <si>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</si>
  <si>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</si>
  <si>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</si>
  <si>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</si>
  <si>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</si>
  <si>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</si>
  <si>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</si>
  <si>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</si>
  <si>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</si>
  <si>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</si>
  <si>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</si>
  <si>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</si>
  <si>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</si>
  <si>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</si>
  <si>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</si>
  <si>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</si>
  <si>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</si>
  <si>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</si>
  <si>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</si>
  <si>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</si>
  <si>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</si>
  <si>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X Mon</t>
  </si>
  <si>
    <t>Sabadell</t>
  </si>
  <si>
    <t>23h 55m</t>
  </si>
  <si>
    <t>22h 55m</t>
  </si>
  <si>
    <t>P 11x80</t>
  </si>
  <si>
    <t>2 CL</t>
  </si>
  <si>
    <t>Límit instrumental. Mesura dubtosa</t>
  </si>
  <si>
    <t>24h 55m</t>
  </si>
  <si>
    <t>Coll d'Estenalles</t>
  </si>
  <si>
    <t>23h 50m</t>
  </si>
  <si>
    <t>22h 50m</t>
  </si>
  <si>
    <t>SC- 250</t>
  </si>
  <si>
    <t>9.45 probablement</t>
  </si>
  <si>
    <t>&lt;8.2</t>
  </si>
  <si>
    <t>2CL</t>
  </si>
  <si>
    <t>23h 35m</t>
  </si>
  <si>
    <t>22h 35m</t>
  </si>
  <si>
    <t>Al límit de visibilitat</t>
  </si>
  <si>
    <t>23h 45m</t>
  </si>
  <si>
    <t>22h 45m</t>
  </si>
  <si>
    <t>difícil mesura tambe estrella 80</t>
  </si>
  <si>
    <t>20h 10m</t>
  </si>
  <si>
    <t>19h 10m</t>
  </si>
  <si>
    <t>22h 15m</t>
  </si>
  <si>
    <t>21h 15m</t>
  </si>
  <si>
    <t>21h 10m</t>
  </si>
  <si>
    <t>21h 40m</t>
  </si>
  <si>
    <t>19h 40m</t>
  </si>
  <si>
    <t>20h 35m</t>
  </si>
  <si>
    <t>Peratallada</t>
  </si>
  <si>
    <t>22h 25m</t>
  </si>
  <si>
    <t>20h 25m</t>
  </si>
  <si>
    <t>Tramuntana molesta</t>
  </si>
  <si>
    <t>21h 35m</t>
  </si>
  <si>
    <t>19h 35m</t>
  </si>
  <si>
    <t>2N</t>
  </si>
  <si>
    <t>Nubuls alts</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</si>
  <si>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</si>
  <si>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</si>
  <si>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</si>
  <si>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</si>
  <si>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</si>
  <si>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</si>
  <si>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</si>
  <si>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</si>
  <si>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</si>
  <si>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</si>
  <si>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</si>
  <si>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</si>
  <si>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</si>
  <si>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</si>
  <si>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</si>
  <si>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</si>
  <si>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</si>
  <si>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</si>
  <si>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</si>
  <si>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</si>
  <si>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</si>
  <si>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</si>
  <si>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</si>
  <si>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</si>
  <si>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</si>
  <si>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XBRO</t>
  </si>
  <si>
    <t>ojo no cuadra amb aavso</t>
  </si>
  <si>
    <t>CLAB</t>
  </si>
  <si>
    <t>ES EN REALITAT 11/4</t>
  </si>
  <si>
    <t>24-15</t>
  </si>
  <si>
    <t>23-15</t>
  </si>
  <si>
    <t>01-15</t>
  </si>
  <si>
    <t>00-15</t>
  </si>
  <si>
    <t>23-55</t>
  </si>
  <si>
    <t>22-55</t>
  </si>
  <si>
    <t>1NCL</t>
  </si>
  <si>
    <t>23-40</t>
  </si>
  <si>
    <t>24-40</t>
  </si>
  <si>
    <t>1,5 N</t>
  </si>
  <si>
    <t>DATA</t>
  </si>
  <si>
    <t>MAG</t>
  </si>
  <si>
    <t>COMP</t>
  </si>
  <si>
    <t>REBUTJADA</t>
  </si>
  <si>
    <t>OBS</t>
  </si>
  <si>
    <t>NUM</t>
  </si>
  <si>
    <t>24-58</t>
  </si>
  <si>
    <t>23-58</t>
  </si>
  <si>
    <t>cel magnífic</t>
  </si>
  <si>
    <t>23-45</t>
  </si>
  <si>
    <t>22-45</t>
  </si>
  <si>
    <t>Estimació</t>
  </si>
  <si>
    <t>Magnitut límit</t>
  </si>
  <si>
    <t>01-35</t>
  </si>
  <si>
    <t>00-35</t>
  </si>
  <si>
    <t>23-30</t>
  </si>
  <si>
    <t>22-30</t>
  </si>
  <si>
    <t>0-40</t>
  </si>
  <si>
    <t>0-05</t>
  </si>
  <si>
    <t>23-05</t>
  </si>
  <si>
    <t>22-15</t>
  </si>
  <si>
    <t>21-15</t>
  </si>
  <si>
    <t>0-10</t>
  </si>
  <si>
    <t>23-10</t>
  </si>
  <si>
    <t>BON CEL MAGNIFIC M50</t>
  </si>
  <si>
    <t>0-35</t>
  </si>
  <si>
    <t>23-35</t>
  </si>
  <si>
    <t>Magnitut límit 86 casi no es veu</t>
  </si>
  <si>
    <t>20-28</t>
  </si>
  <si>
    <t>19-28</t>
  </si>
  <si>
    <t>20-29</t>
  </si>
  <si>
    <t>19-29</t>
  </si>
  <si>
    <t>20-30</t>
  </si>
  <si>
    <t>19-30</t>
  </si>
  <si>
    <t>20-20</t>
  </si>
  <si>
    <t>19-20</t>
  </si>
  <si>
    <t>0,9 N</t>
  </si>
  <si>
    <t>22-35</t>
  </si>
  <si>
    <t>23-20</t>
  </si>
  <si>
    <t>21-20</t>
  </si>
  <si>
    <t>22-48</t>
  </si>
  <si>
    <t>20-48</t>
  </si>
  <si>
    <t>21-45</t>
  </si>
  <si>
    <t>19-45</t>
  </si>
  <si>
    <t>X MON</t>
  </si>
  <si>
    <t>SABADELL</t>
  </si>
  <si>
    <t>01-05</t>
  </si>
  <si>
    <t>00-05</t>
  </si>
  <si>
    <t>P 11X80</t>
  </si>
  <si>
    <t>00-20</t>
  </si>
  <si>
    <t>00-30</t>
  </si>
  <si>
    <t>1,2 N</t>
  </si>
  <si>
    <t>01-40</t>
  </si>
  <si>
    <t>00-40</t>
  </si>
  <si>
    <t>R 120</t>
  </si>
  <si>
    <t>0-15</t>
  </si>
  <si>
    <t>1-25</t>
  </si>
  <si>
    <t>0-25</t>
  </si>
  <si>
    <t>1,1CL</t>
  </si>
  <si>
    <t>Al límit per cel molt blanquinòs</t>
  </si>
  <si>
    <t>0-37</t>
  </si>
  <si>
    <t>23-37</t>
  </si>
  <si>
    <t>8,6 no visible. Estimació molt difícil</t>
  </si>
  <si>
    <t>1 CL N</t>
  </si>
  <si>
    <t>23-57</t>
  </si>
  <si>
    <t>22-57</t>
  </si>
  <si>
    <t>1,3 CL N</t>
  </si>
  <si>
    <t>Més brillant segur</t>
  </si>
  <si>
    <t>N</t>
  </si>
  <si>
    <t>Interrumput per nubuls :</t>
  </si>
  <si>
    <t>22 48</t>
  </si>
  <si>
    <t>21 48</t>
  </si>
  <si>
    <t>Fort increment</t>
  </si>
  <si>
    <t>03 30</t>
  </si>
  <si>
    <t>02 30</t>
  </si>
  <si>
    <t>23 20</t>
  </si>
  <si>
    <t>22 20</t>
  </si>
  <si>
    <t>22 56</t>
  </si>
  <si>
    <t>21 56</t>
  </si>
  <si>
    <t>24 02</t>
  </si>
  <si>
    <t>23 02</t>
  </si>
  <si>
    <t>22 25</t>
  </si>
  <si>
    <t>23 15</t>
  </si>
  <si>
    <t>difícil pel cel brumòs; casi no es veu.</t>
  </si>
  <si>
    <t>GNIE</t>
  </si>
  <si>
    <t>JCMO</t>
  </si>
  <si>
    <t>JALO</t>
  </si>
  <si>
    <t>OBSERVADOR</t>
  </si>
  <si>
    <t>SUPR</t>
  </si>
  <si>
    <t>real</t>
  </si>
  <si>
    <t>RCAS</t>
  </si>
  <si>
    <t>JBRO</t>
  </si>
  <si>
    <t>22 30</t>
  </si>
  <si>
    <t>21 40</t>
  </si>
  <si>
    <t>es debilita</t>
  </si>
  <si>
    <t>ECAP</t>
  </si>
  <si>
    <t>19 25</t>
  </si>
  <si>
    <t>BAIXADA CLARA</t>
  </si>
  <si>
    <t>20 42</t>
  </si>
  <si>
    <t>20 10</t>
  </si>
  <si>
    <t>estr. Comp. 9,4</t>
  </si>
  <si>
    <t>20 38</t>
  </si>
  <si>
    <t>1,8CLN</t>
  </si>
  <si>
    <t>9,4 casi invisible</t>
  </si>
  <si>
    <t>20 05</t>
  </si>
  <si>
    <t>1,5vent</t>
  </si>
  <si>
    <t>9,4 invisible</t>
  </si>
  <si>
    <t>1,5H</t>
  </si>
  <si>
    <t>23 05</t>
  </si>
  <si>
    <t>1 N</t>
  </si>
  <si>
    <t>23 35</t>
  </si>
  <si>
    <t>22 58</t>
  </si>
  <si>
    <t>1,3 CL</t>
  </si>
  <si>
    <t>22 36</t>
  </si>
  <si>
    <t>22 19</t>
  </si>
  <si>
    <t>21 35</t>
  </si>
  <si>
    <t>1,2N</t>
  </si>
  <si>
    <t>23 40</t>
  </si>
  <si>
    <t>ESTIMACIO</t>
  </si>
  <si>
    <t>21 53</t>
  </si>
  <si>
    <t>23 11</t>
  </si>
  <si>
    <t>20 23</t>
  </si>
  <si>
    <t>21 54</t>
  </si>
  <si>
    <t>COMP 8,6</t>
  </si>
  <si>
    <t>22 45</t>
  </si>
  <si>
    <t>&lt;8,2</t>
  </si>
  <si>
    <t>19 03</t>
  </si>
  <si>
    <t>19 31</t>
  </si>
  <si>
    <t>1 CL</t>
  </si>
  <si>
    <t>21 45</t>
  </si>
  <si>
    <t>1,4 CL</t>
  </si>
  <si>
    <t>LIMIT</t>
  </si>
  <si>
    <t>19 53</t>
  </si>
  <si>
    <t>&lt;8,6</t>
  </si>
  <si>
    <t>no visible</t>
  </si>
  <si>
    <t>19 47</t>
  </si>
  <si>
    <t>LIMIT - puja</t>
  </si>
  <si>
    <t>JPAS</t>
  </si>
  <si>
    <t>RIBERA DE CARDOS</t>
  </si>
  <si>
    <t>20 34</t>
  </si>
  <si>
    <t>22 50</t>
  </si>
  <si>
    <t>R70 ETX</t>
  </si>
  <si>
    <t>1 CL H</t>
  </si>
  <si>
    <t>22 51</t>
  </si>
  <si>
    <t>OBSERVACIO JORDI BROS</t>
  </si>
  <si>
    <t>2006-2007</t>
  </si>
  <si>
    <t>23 30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</si>
</sst>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 #,##0_);_(* \(#,##0\);_(* &quot;-&quot;_);_(@_)"/>
    <numFmt numFmtId="178" formatCode="_(&quot;N$&quot;* #,##0.00_);_(&quot;N$&quot;* \(#,##0.00\);_(&quot;N$&quot;* &quot;-&quot;??_);_(@_)"/>
    <numFmt numFmtId="179" formatCode="_(* #,##0.00_);_(* \(#,##0.00\);_(* &quot;-&quot;??_);_(@_)"/>
    <numFmt numFmtId="180" formatCode="0.0"/>
    <numFmt numFmtId="181" formatCode="dd\-mm\-yy"/>
    <numFmt numFmtId="182" formatCode="0.000"/>
    <numFmt numFmtId="183" formatCode="d\-m\-yy"/>
  </numFmts>
  <fonts count="37">
    <font>
      <sz val="10"/>
      <name val="Arial"/>
      <family val="0"/>
    </font>
    <font>
      <b/>
      <sz val="10"/>
      <name val="Arial"/>
      <family val="0"/>
    </font>
    <font>
      <i/>
      <sz val="10"/>
      <name val="Arial"/>
      <family val="0"/>
    </font>
    <font>
      <b/>
      <i/>
      <sz val="10"/>
      <name val="Arial"/>
      <family val="0"/>
    </font>
    <font>
      <b/>
      <i/>
      <sz val="14"/>
      <name val="MS Sans Serif"/>
      <family val="0"/>
    </font>
    <font>
      <b/>
      <sz val="24"/>
      <name val="MS Sans Serif"/>
      <family val="0"/>
    </font>
    <font>
      <b/>
      <sz val="12"/>
      <name val="MS Sans Serif"/>
      <family val="0"/>
    </font>
    <font>
      <b/>
      <sz val="10"/>
      <name val="MS Sans Serif"/>
      <family val="0"/>
    </font>
    <font>
      <b/>
      <sz val="7"/>
      <name val="MS Sans Serif"/>
      <family val="0"/>
    </font>
    <font>
      <sz val="10"/>
      <name val="MS Sans Serif"/>
      <family val="0"/>
    </font>
    <font>
      <b/>
      <sz val="8"/>
      <name val="MS Sans Serif"/>
      <family val="0"/>
    </font>
    <font>
      <sz val="8"/>
      <name val="MS Sans Serif"/>
      <family val="0"/>
    </font>
    <font>
      <sz val="8"/>
      <name val="Arial"/>
      <family val="0"/>
    </font>
    <font>
      <b/>
      <sz val="8"/>
      <name val="Arial"/>
      <family val="0"/>
    </font>
    <font>
      <b/>
      <sz val="10"/>
      <color indexed="10"/>
      <name val="MS Sans Serif"/>
      <family val="2"/>
    </font>
    <font>
      <sz val="9"/>
      <name val="Arial"/>
      <family val="2"/>
    </font>
    <font>
      <b/>
      <sz val="12"/>
      <name val="Arial"/>
      <family val="0"/>
    </font>
    <font>
      <sz val="8.5"/>
      <name val="Arial"/>
      <family val="0"/>
    </font>
    <font>
      <b/>
      <sz val="9"/>
      <name val="Arial"/>
      <family val="2"/>
    </font>
    <font>
      <b/>
      <sz val="11"/>
      <name val="Arial"/>
      <family val="2"/>
    </font>
    <font>
      <b/>
      <sz val="9.75"/>
      <name val="Arial"/>
      <family val="2"/>
    </font>
    <font>
      <b/>
      <sz val="11.75"/>
      <name val="Arial"/>
      <family val="0"/>
    </font>
    <font>
      <sz val="11.75"/>
      <name val="Arial"/>
      <family val="0"/>
    </font>
    <font>
      <b/>
      <sz val="1.5"/>
      <name val="Arial"/>
      <family val="0"/>
    </font>
    <font>
      <sz val="1.5"/>
      <name val="Arial"/>
      <family val="0"/>
    </font>
    <font>
      <b/>
      <sz val="11.5"/>
      <name val="Arial"/>
      <family val="0"/>
    </font>
    <font>
      <sz val="11.5"/>
      <name val="Arial"/>
      <family val="0"/>
    </font>
    <font>
      <sz val="10.75"/>
      <name val="Arial"/>
      <family val="0"/>
    </font>
    <font>
      <sz val="8"/>
      <name val="Tahoma"/>
      <family val="2"/>
    </font>
    <font>
      <sz val="10.25"/>
      <name val="Arial"/>
      <family val="0"/>
    </font>
    <font>
      <sz val="11"/>
      <name val="Arial"/>
      <family val="0"/>
    </font>
    <font>
      <b/>
      <sz val="12.25"/>
      <name val="Arial"/>
      <family val="2"/>
    </font>
    <font>
      <b/>
      <sz val="14"/>
      <name val="Arial"/>
      <family val="2"/>
    </font>
    <font>
      <sz val="10.5"/>
      <name val="Arial"/>
      <family val="0"/>
    </font>
    <font>
      <sz val="12"/>
      <name val="Arial"/>
      <family val="0"/>
    </font>
    <font>
      <sz val="11.25"/>
      <name val="Arial"/>
      <family val="0"/>
    </font>
    <font>
      <b/>
      <sz val="11.25"/>
      <name val="Arial"/>
      <family val="0"/>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color indexed="63"/>
      </left>
      <right style="thin"/>
      <top>
        <color indexed="63"/>
      </top>
      <bottom style="thin"/>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ck"/>
      <top style="thick"/>
      <bottom style="thick"/>
    </border>
    <border>
      <left style="thick"/>
      <right style="thin"/>
      <top style="thick"/>
      <bottom style="thin"/>
    </border>
    <border>
      <left>
        <color indexed="63"/>
      </left>
      <right style="thin"/>
      <top style="thick"/>
      <bottom style="thin"/>
    </border>
    <border>
      <left>
        <color indexed="63"/>
      </left>
      <right style="thick"/>
      <top style="thick"/>
      <bottom style="thin"/>
    </border>
    <border>
      <left style="thick"/>
      <right style="thick"/>
      <top style="thick"/>
      <bottom style="thin"/>
    </border>
    <border>
      <left style="thick"/>
      <right style="thin"/>
      <top>
        <color indexed="63"/>
      </top>
      <bottom style="thin"/>
    </border>
    <border>
      <left>
        <color indexed="63"/>
      </left>
      <right style="thick"/>
      <top>
        <color indexed="63"/>
      </top>
      <bottom style="thin"/>
    </border>
    <border>
      <left style="thick"/>
      <right style="thick"/>
      <top>
        <color indexed="63"/>
      </top>
      <bottom style="thin"/>
    </border>
    <border>
      <left style="thin"/>
      <right style="thin"/>
      <top style="thin"/>
      <bottom style="thick"/>
    </border>
    <border>
      <left>
        <color indexed="63"/>
      </left>
      <right style="thin"/>
      <top style="thin"/>
      <bottom style="thick"/>
    </border>
    <border>
      <left style="thick"/>
      <right style="thin"/>
      <top style="thin"/>
      <bottom style="thick"/>
    </border>
    <border>
      <left>
        <color indexed="63"/>
      </left>
      <right style="thick"/>
      <top style="thin"/>
      <bottom style="thick"/>
    </border>
    <border>
      <left style="thick"/>
      <right style="thick"/>
      <top style="thin"/>
      <bottom style="thick"/>
    </border>
    <border>
      <left style="thick"/>
      <right style="thick"/>
      <top style="thick"/>
      <bottom>
        <color indexed="63"/>
      </bottom>
    </border>
    <border>
      <left style="thick"/>
      <right style="thick"/>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4" fillId="0" borderId="0" xfId="0" applyFont="1" applyAlignment="1" quotePrefix="1">
      <alignment horizontal="left"/>
    </xf>
    <xf numFmtId="2" fontId="0" fillId="0" borderId="0" xfId="0" applyNumberFormat="1" applyAlignment="1">
      <alignment/>
    </xf>
    <xf numFmtId="0" fontId="5" fillId="0" borderId="0" xfId="0" applyFont="1" applyAlignment="1" quotePrefix="1">
      <alignment horizontal="left"/>
    </xf>
    <xf numFmtId="0" fontId="6" fillId="0" borderId="0" xfId="0" applyFont="1" applyAlignment="1" quotePrefix="1">
      <alignment horizontal="left"/>
    </xf>
    <xf numFmtId="0" fontId="0" fillId="0" borderId="0" xfId="0" applyAlignment="1">
      <alignment horizontal="center"/>
    </xf>
    <xf numFmtId="2" fontId="7" fillId="0" borderId="0" xfId="0" applyNumberFormat="1" applyFont="1" applyAlignment="1">
      <alignment/>
    </xf>
    <xf numFmtId="0" fontId="8" fillId="0" borderId="0" xfId="0" applyFont="1" applyAlignment="1" quotePrefix="1">
      <alignment horizontal="left"/>
    </xf>
    <xf numFmtId="0" fontId="0" fillId="0" borderId="1" xfId="0" applyBorder="1" applyAlignment="1" quotePrefix="1">
      <alignment horizontal="center"/>
    </xf>
    <xf numFmtId="0" fontId="0" fillId="0" borderId="2" xfId="0" applyBorder="1" applyAlignment="1" quotePrefix="1">
      <alignment horizontal="center"/>
    </xf>
    <xf numFmtId="2" fontId="0" fillId="0" borderId="2" xfId="0" applyNumberFormat="1" applyBorder="1" applyAlignment="1" quotePrefix="1">
      <alignment horizontal="centerContinuous"/>
    </xf>
    <xf numFmtId="0" fontId="0" fillId="0" borderId="2" xfId="0" applyBorder="1" applyAlignment="1">
      <alignment horizontal="centerContinuous"/>
    </xf>
    <xf numFmtId="2" fontId="0" fillId="0" borderId="2" xfId="0" applyNumberFormat="1" applyBorder="1" applyAlignment="1">
      <alignment horizontal="centerContinuous"/>
    </xf>
    <xf numFmtId="2" fontId="0" fillId="0" borderId="3" xfId="0" applyNumberFormat="1" applyBorder="1" applyAlignment="1" quotePrefix="1">
      <alignment horizontal="center"/>
    </xf>
    <xf numFmtId="2" fontId="9" fillId="0" borderId="1" xfId="0" applyNumberFormat="1" applyFont="1" applyBorder="1" applyAlignment="1" quotePrefix="1">
      <alignment horizontal="center"/>
    </xf>
    <xf numFmtId="2" fontId="10" fillId="0" borderId="0" xfId="0" applyNumberFormat="1" applyFont="1" applyAlignment="1">
      <alignment horizontal="center"/>
    </xf>
    <xf numFmtId="0" fontId="10" fillId="0" borderId="4" xfId="0" applyFont="1" applyBorder="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10" fillId="0" borderId="0" xfId="0" applyFont="1" applyAlignment="1">
      <alignment/>
    </xf>
    <xf numFmtId="2" fontId="10" fillId="0" borderId="6" xfId="0" applyNumberFormat="1" applyFont="1" applyBorder="1" applyAlignment="1">
      <alignment horizontal="centerContinuous"/>
    </xf>
    <xf numFmtId="0" fontId="10" fillId="0" borderId="7" xfId="0" applyFont="1" applyBorder="1" applyAlignment="1">
      <alignment horizontal="centerContinuous"/>
    </xf>
    <xf numFmtId="2" fontId="10" fillId="0" borderId="8" xfId="0" applyNumberFormat="1" applyFont="1" applyBorder="1" applyAlignment="1">
      <alignment horizontal="centerContinuous"/>
    </xf>
    <xf numFmtId="2" fontId="10" fillId="0" borderId="0" xfId="0" applyNumberFormat="1" applyFont="1" applyAlignment="1">
      <alignment/>
    </xf>
    <xf numFmtId="0" fontId="10" fillId="0" borderId="9" xfId="0" applyFont="1" applyBorder="1" applyAlignment="1">
      <alignment horizontal="center"/>
    </xf>
    <xf numFmtId="0" fontId="10" fillId="0" borderId="2" xfId="0" applyFont="1" applyBorder="1" applyAlignment="1" quotePrefix="1">
      <alignment horizontal="center"/>
    </xf>
    <xf numFmtId="0" fontId="10" fillId="0" borderId="2" xfId="0" applyFont="1" applyBorder="1" applyAlignment="1">
      <alignment horizontal="center"/>
    </xf>
    <xf numFmtId="0" fontId="10" fillId="0" borderId="10" xfId="0" applyFont="1" applyBorder="1" applyAlignment="1">
      <alignment horizontal="center"/>
    </xf>
    <xf numFmtId="2" fontId="10" fillId="0" borderId="11" xfId="0" applyNumberFormat="1" applyFont="1" applyBorder="1" applyAlignment="1" quotePrefix="1">
      <alignment horizontal="center"/>
    </xf>
    <xf numFmtId="0" fontId="10" fillId="0" borderId="12" xfId="0" applyFont="1" applyBorder="1" applyAlignment="1">
      <alignment horizontal="center"/>
    </xf>
    <xf numFmtId="2" fontId="10" fillId="0" borderId="13" xfId="0" applyNumberFormat="1" applyFont="1" applyBorder="1" applyAlignment="1">
      <alignment horizontal="center"/>
    </xf>
    <xf numFmtId="2" fontId="10" fillId="0" borderId="14" xfId="0" applyNumberFormat="1" applyFont="1" applyBorder="1" applyAlignment="1">
      <alignment horizontal="center"/>
    </xf>
    <xf numFmtId="2" fontId="10" fillId="0" borderId="3" xfId="0" applyNumberFormat="1" applyFont="1" applyBorder="1" applyAlignment="1">
      <alignment horizontal="center"/>
    </xf>
    <xf numFmtId="0" fontId="0" fillId="0" borderId="3" xfId="0" applyBorder="1" applyAlignment="1">
      <alignment/>
    </xf>
    <xf numFmtId="0" fontId="0" fillId="0" borderId="2" xfId="0" applyBorder="1" applyAlignment="1">
      <alignment/>
    </xf>
    <xf numFmtId="2" fontId="0" fillId="0" borderId="15" xfId="0" applyNumberFormat="1" applyBorder="1" applyAlignment="1">
      <alignment/>
    </xf>
    <xf numFmtId="0" fontId="0" fillId="0" borderId="16" xfId="0" applyBorder="1" applyAlignment="1">
      <alignment/>
    </xf>
    <xf numFmtId="2" fontId="0" fillId="0" borderId="17" xfId="0" applyNumberFormat="1" applyBorder="1" applyAlignment="1">
      <alignment/>
    </xf>
    <xf numFmtId="2" fontId="0" fillId="0" borderId="18" xfId="0" applyNumberFormat="1" applyBorder="1" applyAlignment="1">
      <alignment/>
    </xf>
    <xf numFmtId="2" fontId="7" fillId="0" borderId="3" xfId="0" applyNumberFormat="1" applyFont="1" applyBorder="1" applyAlignment="1">
      <alignment/>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xf>
    <xf numFmtId="14" fontId="0" fillId="0" borderId="10" xfId="0" applyNumberFormat="1" applyBorder="1" applyAlignment="1">
      <alignment/>
    </xf>
    <xf numFmtId="2" fontId="0" fillId="0" borderId="19" xfId="0" applyNumberFormat="1" applyBorder="1" applyAlignment="1">
      <alignment/>
    </xf>
    <xf numFmtId="2" fontId="0" fillId="0" borderId="20" xfId="0" applyNumberFormat="1" applyBorder="1" applyAlignment="1">
      <alignment/>
    </xf>
    <xf numFmtId="2" fontId="0" fillId="0" borderId="21" xfId="0" applyNumberFormat="1" applyBorder="1" applyAlignment="1">
      <alignment/>
    </xf>
    <xf numFmtId="2" fontId="7" fillId="0" borderId="9" xfId="0" applyNumberFormat="1" applyFont="1" applyBorder="1" applyAlignment="1">
      <alignment/>
    </xf>
    <xf numFmtId="0" fontId="0" fillId="0" borderId="10" xfId="0" applyBorder="1" applyAlignment="1" quotePrefix="1">
      <alignment horizontal="center"/>
    </xf>
    <xf numFmtId="0" fontId="0" fillId="0" borderId="10" xfId="0" applyBorder="1" applyAlignment="1">
      <alignment horizontal="center"/>
    </xf>
    <xf numFmtId="2" fontId="9" fillId="0" borderId="9" xfId="0" applyNumberFormat="1" applyFont="1" applyBorder="1" applyAlignment="1">
      <alignment/>
    </xf>
    <xf numFmtId="0" fontId="7" fillId="0" borderId="0" xfId="0" applyFont="1" applyAlignment="1" quotePrefix="1">
      <alignment horizontal="left"/>
    </xf>
    <xf numFmtId="0" fontId="11" fillId="0" borderId="0" xfId="0" applyFont="1" applyAlignment="1">
      <alignment/>
    </xf>
    <xf numFmtId="2" fontId="11" fillId="0" borderId="0" xfId="0" applyNumberFormat="1" applyFont="1" applyAlignment="1">
      <alignment/>
    </xf>
    <xf numFmtId="0" fontId="10" fillId="0" borderId="0" xfId="0" applyFont="1" applyAlignment="1" quotePrefix="1">
      <alignment horizontal="left"/>
    </xf>
    <xf numFmtId="180" fontId="7" fillId="0" borderId="9" xfId="0" applyNumberFormat="1" applyFont="1" applyBorder="1" applyAlignment="1">
      <alignment/>
    </xf>
    <xf numFmtId="0" fontId="1" fillId="0" borderId="0" xfId="0" applyFont="1" applyAlignment="1">
      <alignment/>
    </xf>
    <xf numFmtId="0" fontId="0" fillId="0" borderId="10" xfId="0" applyBorder="1" applyAlignment="1" quotePrefix="1">
      <alignment horizontal="right"/>
    </xf>
    <xf numFmtId="14" fontId="0" fillId="0" borderId="0" xfId="0" applyNumberFormat="1" applyAlignment="1">
      <alignment/>
    </xf>
    <xf numFmtId="0" fontId="0" fillId="0" borderId="22" xfId="0" applyBorder="1" applyAlignment="1">
      <alignment/>
    </xf>
    <xf numFmtId="0" fontId="0" fillId="0" borderId="23" xfId="0" applyBorder="1" applyAlignment="1">
      <alignment/>
    </xf>
    <xf numFmtId="14" fontId="0" fillId="0" borderId="23" xfId="0" applyNumberFormat="1" applyBorder="1" applyAlignment="1">
      <alignment/>
    </xf>
    <xf numFmtId="2" fontId="0" fillId="0" borderId="24" xfId="0" applyNumberFormat="1" applyBorder="1" applyAlignment="1">
      <alignment/>
    </xf>
    <xf numFmtId="0" fontId="10" fillId="0" borderId="23" xfId="0" applyFont="1" applyBorder="1" applyAlignment="1">
      <alignment horizontal="center"/>
    </xf>
    <xf numFmtId="2" fontId="0" fillId="0" borderId="25" xfId="0" applyNumberFormat="1" applyBorder="1" applyAlignment="1">
      <alignment/>
    </xf>
    <xf numFmtId="2" fontId="0" fillId="0" borderId="26" xfId="0" applyNumberFormat="1" applyBorder="1" applyAlignment="1">
      <alignment/>
    </xf>
    <xf numFmtId="2" fontId="9" fillId="0" borderId="22" xfId="0" applyNumberFormat="1" applyFont="1" applyBorder="1" applyAlignment="1">
      <alignment/>
    </xf>
    <xf numFmtId="0" fontId="0" fillId="0" borderId="23" xfId="0" applyBorder="1" applyAlignment="1">
      <alignment horizontal="center"/>
    </xf>
    <xf numFmtId="0" fontId="0" fillId="0" borderId="10" xfId="0" applyBorder="1" applyAlignment="1" quotePrefix="1">
      <alignment/>
    </xf>
    <xf numFmtId="2" fontId="14" fillId="0" borderId="9" xfId="0" applyNumberFormat="1" applyFont="1" applyBorder="1" applyAlignment="1">
      <alignment/>
    </xf>
    <xf numFmtId="17" fontId="0" fillId="0" borderId="10" xfId="0" applyNumberFormat="1" applyBorder="1" applyAlignment="1" quotePrefix="1">
      <alignment/>
    </xf>
    <xf numFmtId="2" fontId="0" fillId="0" borderId="0" xfId="0" applyNumberFormat="1" applyAlignment="1">
      <alignment horizontal="center"/>
    </xf>
    <xf numFmtId="17" fontId="0" fillId="0" borderId="10" xfId="0" applyNumberFormat="1" applyBorder="1" applyAlignment="1">
      <alignment/>
    </xf>
    <xf numFmtId="2" fontId="0" fillId="0" borderId="27" xfId="0" applyNumberFormat="1" applyBorder="1" applyAlignment="1">
      <alignment/>
    </xf>
    <xf numFmtId="2" fontId="0" fillId="0" borderId="28" xfId="0" applyNumberFormat="1" applyBorder="1" applyAlignment="1">
      <alignment/>
    </xf>
    <xf numFmtId="14" fontId="0" fillId="0" borderId="10" xfId="0" applyNumberFormat="1" applyBorder="1" applyAlignment="1" quotePrefix="1">
      <alignment/>
    </xf>
    <xf numFmtId="2" fontId="7" fillId="0" borderId="9" xfId="0" applyNumberFormat="1" applyFont="1" applyBorder="1" applyAlignment="1">
      <alignment/>
    </xf>
    <xf numFmtId="181" fontId="0" fillId="0" borderId="0" xfId="0" applyNumberFormat="1" applyFont="1" applyBorder="1" applyAlignment="1">
      <alignment horizontal="right"/>
    </xf>
    <xf numFmtId="181" fontId="13" fillId="0" borderId="0" xfId="0" applyNumberFormat="1" applyFont="1" applyBorder="1" applyAlignment="1">
      <alignment horizontal="center"/>
    </xf>
    <xf numFmtId="181" fontId="0" fillId="0" borderId="0" xfId="0" applyNumberFormat="1" applyFont="1" applyBorder="1" applyAlignment="1" quotePrefix="1">
      <alignment horizontal="right"/>
    </xf>
    <xf numFmtId="182" fontId="7" fillId="0" borderId="9" xfId="0" applyNumberFormat="1" applyFont="1" applyBorder="1" applyAlignment="1">
      <alignment/>
    </xf>
    <xf numFmtId="16" fontId="0" fillId="0" borderId="10" xfId="0" applyNumberFormat="1" applyBorder="1" applyAlignment="1">
      <alignment/>
    </xf>
    <xf numFmtId="180" fontId="14" fillId="0" borderId="9" xfId="0" applyNumberFormat="1" applyFont="1" applyBorder="1" applyAlignment="1">
      <alignment/>
    </xf>
    <xf numFmtId="1" fontId="0" fillId="0" borderId="0" xfId="0" applyNumberFormat="1" applyAlignment="1">
      <alignment/>
    </xf>
    <xf numFmtId="183" fontId="0" fillId="0" borderId="0" xfId="0" applyNumberFormat="1" applyAlignment="1">
      <alignment/>
    </xf>
    <xf numFmtId="0" fontId="16" fillId="0" borderId="9"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MONOCEROTIS (2002-2003)</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trendlineType val="poly"/>
            <c:order val="3"/>
            <c:dispEq val="0"/>
            <c:dispRSqr val="0"/>
          </c:trendline>
          <c:xVal>
            <c:numRef>
              <c:f>'X MON 2001-2002'!$U$52:$U$59</c:f>
              <c:numCache>
                <c:ptCount val="8"/>
                <c:pt idx="0">
                  <c:v>0</c:v>
                </c:pt>
                <c:pt idx="1">
                  <c:v>0</c:v>
                </c:pt>
                <c:pt idx="2">
                  <c:v>0</c:v>
                </c:pt>
                <c:pt idx="3">
                  <c:v>0</c:v>
                </c:pt>
                <c:pt idx="4">
                  <c:v>0</c:v>
                </c:pt>
                <c:pt idx="5">
                  <c:v>0</c:v>
                </c:pt>
                <c:pt idx="6">
                  <c:v>0</c:v>
                </c:pt>
                <c:pt idx="7">
                  <c:v>0</c:v>
                </c:pt>
              </c:numCache>
            </c:numRef>
          </c:xVal>
          <c:yVal>
            <c:numRef>
              <c:f>'X MON 2001-2002'!$V$52:$V$59</c:f>
              <c:numCache>
                <c:ptCount val="8"/>
                <c:pt idx="0">
                  <c:v>0</c:v>
                </c:pt>
                <c:pt idx="1">
                  <c:v>0</c:v>
                </c:pt>
                <c:pt idx="2">
                  <c:v>0</c:v>
                </c:pt>
                <c:pt idx="3">
                  <c:v>0</c:v>
                </c:pt>
                <c:pt idx="4">
                  <c:v>0</c:v>
                </c:pt>
                <c:pt idx="5">
                  <c:v>0</c:v>
                </c:pt>
                <c:pt idx="6">
                  <c:v>0</c:v>
                </c:pt>
                <c:pt idx="7">
                  <c:v>0</c:v>
                </c:pt>
              </c:numCache>
            </c:numRef>
          </c:yVal>
          <c:smooth val="0"/>
        </c:ser>
        <c:axId val="41090785"/>
        <c:axId val="34272746"/>
      </c:scatterChart>
      <c:valAx>
        <c:axId val="41090785"/>
        <c:scaling>
          <c:orientation val="minMax"/>
          <c:max val="37700"/>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272746"/>
        <c:crosses val="max"/>
        <c:crossBetween val="midCat"/>
        <c:dispUnits/>
        <c:majorUnit val="75.4"/>
      </c:valAx>
      <c:valAx>
        <c:axId val="34272746"/>
        <c:scaling>
          <c:orientation val="maxMin"/>
          <c:max val="9.5"/>
          <c:min val="7"/>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General" sourceLinked="1"/>
        <c:majorTickMark val="out"/>
        <c:minorTickMark val="none"/>
        <c:tickLblPos val="nextTo"/>
        <c:crossAx val="41090785"/>
        <c:crosses val="max"/>
        <c:crossBetween val="midCat"/>
        <c:dispUnits/>
        <c:majorUnit val="0.5"/>
      </c:valAx>
      <c:spPr>
        <a:solidFill>
          <a:srgbClr val="FFFFC0"/>
        </a:solid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 - Xavier Bros (2004-2005)</a:t>
            </a:r>
          </a:p>
        </c:rich>
      </c:tx>
      <c:layout/>
      <c:spPr>
        <a:noFill/>
        <a:ln>
          <a:noFill/>
        </a:ln>
      </c:spPr>
    </c:title>
    <c:plotArea>
      <c:layout>
        <c:manualLayout>
          <c:xMode val="edge"/>
          <c:yMode val="edge"/>
          <c:x val="0.0705"/>
          <c:y val="0.114"/>
          <c:w val="0.90875"/>
          <c:h val="0.77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spPr>
              <a:ln w="12700">
                <a:solidFill>
                  <a:srgbClr val="3333CC"/>
                </a:solidFill>
              </a:ln>
            </c:spPr>
            <c:trendlineType val="poly"/>
            <c:order val="6"/>
            <c:dispEq val="0"/>
            <c:dispRSqr val="0"/>
          </c:trendline>
          <c:xVal>
            <c:strRef>
              <c:f>'CORVA 2004-2005'!$E$13:$E$32</c:f>
              <c:strCache>
                <c:ptCount val="20"/>
                <c:pt idx="0">
                  <c:v>38323</c:v>
                </c:pt>
                <c:pt idx="1">
                  <c:v>38336</c:v>
                </c:pt>
                <c:pt idx="2">
                  <c:v>38336</c:v>
                </c:pt>
                <c:pt idx="3">
                  <c:v>38339</c:v>
                </c:pt>
                <c:pt idx="4">
                  <c:v>38345</c:v>
                </c:pt>
                <c:pt idx="5">
                  <c:v>38347</c:v>
                </c:pt>
                <c:pt idx="6">
                  <c:v>38350</c:v>
                </c:pt>
                <c:pt idx="7">
                  <c:v>38353</c:v>
                </c:pt>
                <c:pt idx="8">
                  <c:v>38358</c:v>
                </c:pt>
                <c:pt idx="9">
                  <c:v>38363</c:v>
                </c:pt>
                <c:pt idx="10">
                  <c:v>38366</c:v>
                </c:pt>
                <c:pt idx="11">
                  <c:v>38381</c:v>
                </c:pt>
                <c:pt idx="12">
                  <c:v>38384</c:v>
                </c:pt>
                <c:pt idx="13">
                  <c:v>38393</c:v>
                </c:pt>
                <c:pt idx="14">
                  <c:v>38397</c:v>
                </c:pt>
                <c:pt idx="15">
                  <c:v>38402</c:v>
                </c:pt>
                <c:pt idx="16">
                  <c:v>38409</c:v>
                </c:pt>
                <c:pt idx="17">
                  <c:v>38429</c:v>
                </c:pt>
                <c:pt idx="18">
                  <c:v>38435</c:v>
                </c:pt>
                <c:pt idx="19">
                  <c:v>38437</c:v>
                </c:pt>
              </c:strCache>
            </c:strRef>
          </c:xVal>
          <c:yVal>
            <c:numRef>
              <c:f>'CORVA 2004-2005'!$F$13:$F$32</c:f>
              <c:numCache>
                <c:ptCount val="20"/>
                <c:pt idx="0">
                  <c:v>7.3</c:v>
                </c:pt>
                <c:pt idx="2">
                  <c:v>7.69</c:v>
                </c:pt>
                <c:pt idx="3">
                  <c:v>7.74</c:v>
                </c:pt>
                <c:pt idx="4">
                  <c:v>7.77</c:v>
                </c:pt>
                <c:pt idx="5">
                  <c:v>7.76</c:v>
                </c:pt>
                <c:pt idx="6">
                  <c:v>7.83</c:v>
                </c:pt>
                <c:pt idx="7">
                  <c:v>8.03</c:v>
                </c:pt>
                <c:pt idx="8">
                  <c:v>8.13</c:v>
                </c:pt>
                <c:pt idx="9">
                  <c:v>8.3</c:v>
                </c:pt>
                <c:pt idx="10">
                  <c:v>8.44</c:v>
                </c:pt>
                <c:pt idx="11">
                  <c:v>8.6</c:v>
                </c:pt>
                <c:pt idx="12">
                  <c:v>8.7</c:v>
                </c:pt>
                <c:pt idx="13">
                  <c:v>8.9</c:v>
                </c:pt>
                <c:pt idx="14">
                  <c:v>9.2</c:v>
                </c:pt>
                <c:pt idx="15">
                  <c:v>9</c:v>
                </c:pt>
                <c:pt idx="16">
                  <c:v>9.2</c:v>
                </c:pt>
                <c:pt idx="17">
                  <c:v>8.51</c:v>
                </c:pt>
                <c:pt idx="18">
                  <c:v>8.27</c:v>
                </c:pt>
                <c:pt idx="19">
                  <c:v>8.31</c:v>
                </c:pt>
              </c:numCache>
            </c:numRef>
          </c:yVal>
          <c:smooth val="0"/>
        </c:ser>
        <c:axId val="48714891"/>
        <c:axId val="35780836"/>
      </c:scatterChart>
      <c:valAx>
        <c:axId val="48714891"/>
        <c:scaling>
          <c:orientation val="minMax"/>
          <c:max val="38440"/>
          <c:min val="38320"/>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crossAx val="35780836"/>
        <c:crosses val="max"/>
        <c:crossBetween val="midCat"/>
        <c:dispUnits/>
        <c:majorUnit val="30"/>
      </c:valAx>
      <c:valAx>
        <c:axId val="35780836"/>
        <c:scaling>
          <c:orientation val="maxMin"/>
          <c:max val="10"/>
          <c:min val="6.5"/>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crossAx val="48714891"/>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 - AAS (2004-2005)</a:t>
            </a:r>
          </a:p>
        </c:rich>
      </c:tx>
      <c:layout/>
      <c:spPr>
        <a:noFill/>
        <a:ln>
          <a:noFill/>
        </a:ln>
      </c:spPr>
    </c:title>
    <c:plotArea>
      <c:layout>
        <c:manualLayout>
          <c:xMode val="edge"/>
          <c:yMode val="edge"/>
          <c:x val="0.07275"/>
          <c:y val="0.11125"/>
          <c:w val="0.90875"/>
          <c:h val="0.77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2004-2005'!$E$55:$E$107</c:f>
              <c:str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strCache>
            </c:strRef>
          </c:xVal>
          <c:yVal>
            <c:numRef>
              <c:f>'CORVA 2004-2005'!$F$55:$F$107</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yVal>
          <c:smooth val="0"/>
        </c:ser>
        <c:axId val="53592069"/>
        <c:axId val="12566574"/>
      </c:scatterChart>
      <c:valAx>
        <c:axId val="53592069"/>
        <c:scaling>
          <c:orientation val="minMax"/>
          <c:max val="38485"/>
          <c:min val="38315"/>
        </c:scaling>
        <c:axPos val="t"/>
        <c:title>
          <c:tx>
            <c:rich>
              <a:bodyPr vert="horz" rot="0" anchor="ctr"/>
              <a:lstStyle/>
              <a:p>
                <a:pPr algn="ctr">
                  <a:defRPr/>
                </a:pPr>
                <a:r>
                  <a:rPr lang="en-US" cap="none" sz="1125"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crossAx val="12566574"/>
        <c:crosses val="max"/>
        <c:crossBetween val="midCat"/>
        <c:dispUnits/>
        <c:majorUnit val="30"/>
      </c:valAx>
      <c:valAx>
        <c:axId val="12566574"/>
        <c:scaling>
          <c:orientation val="maxMin"/>
          <c:max val="10.5"/>
          <c:min val="5.5"/>
        </c:scaling>
        <c:axPos val="l"/>
        <c:title>
          <c:tx>
            <c:rich>
              <a:bodyPr vert="horz" rot="-5400000" anchor="ctr"/>
              <a:lstStyle/>
              <a:p>
                <a:pPr algn="ctr">
                  <a:defRPr/>
                </a:pPr>
                <a:r>
                  <a:rPr lang="en-US" cap="none" sz="112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crossAx val="53592069"/>
        <c:crosses val="max"/>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MONOCEROTIS (2002-2003)</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trendlineType val="poly"/>
            <c:order val="3"/>
            <c:dispEq val="0"/>
            <c:dispRSqr val="0"/>
          </c:trendline>
          <c:xVal>
            <c:numRef>
              <c:f>'X MON 2001-2002'!$U$52:$U$59</c:f>
              <c:numCache>
                <c:ptCount val="8"/>
              </c:numCache>
            </c:numRef>
          </c:xVal>
          <c:yVal>
            <c:numRef>
              <c:f>'X MON 2001-2002'!$V$52:$V$59</c:f>
              <c:numCache>
                <c:ptCount val="8"/>
              </c:numCache>
            </c:numRef>
          </c:yVal>
          <c:smooth val="0"/>
        </c:ser>
        <c:axId val="45990303"/>
        <c:axId val="11259544"/>
      </c:scatterChart>
      <c:valAx>
        <c:axId val="45990303"/>
        <c:scaling>
          <c:orientation val="minMax"/>
        </c:scaling>
        <c:axPos val="t"/>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259544"/>
        <c:crosses val="max"/>
        <c:crossBetween val="midCat"/>
        <c:dispUnits/>
      </c:valAx>
      <c:valAx>
        <c:axId val="11259544"/>
        <c:scaling>
          <c:orientation val="maxMin"/>
          <c:max val="9.5"/>
          <c:min val="7"/>
        </c:scaling>
        <c:axPos val="l"/>
        <c:majorGridlines/>
        <c:delete val="0"/>
        <c:numFmt formatCode="General" sourceLinked="1"/>
        <c:majorTickMark val="out"/>
        <c:minorTickMark val="none"/>
        <c:tickLblPos val="nextTo"/>
        <c:crossAx val="45990303"/>
        <c:crosses val="max"/>
        <c:crossBetween val="midCat"/>
        <c:dispUnits/>
        <c:majorUnit val="0.5"/>
      </c:valAx>
      <c:spPr>
        <a:solidFill>
          <a:srgbClr val="FFFFC0"/>
        </a:solid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X MON 2002-2003</a:t>
            </a:r>
          </a:p>
        </c:rich>
      </c:tx>
      <c:layout/>
      <c:spPr>
        <a:noFill/>
        <a:ln>
          <a:noFill/>
        </a:ln>
      </c:spPr>
    </c:title>
    <c:plotArea>
      <c:layout>
        <c:manualLayout>
          <c:xMode val="edge"/>
          <c:yMode val="edge"/>
          <c:x val="0.07725"/>
          <c:y val="0.14025"/>
          <c:w val="0.89875"/>
          <c:h val="0.7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trendline>
            <c:spPr>
              <a:ln w="25400">
                <a:solidFill>
                  <a:srgbClr val="000000"/>
                </a:solidFill>
              </a:ln>
            </c:spPr>
            <c:trendlineType val="poly"/>
            <c:order val="5"/>
            <c:dispEq val="0"/>
            <c:dispRSqr val="0"/>
          </c:trendline>
          <c:xVal>
            <c:strRef>
              <c:f>'CORVA2002-2003'!$E$14:$E$34</c:f>
              <c:str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strCache>
            </c:strRef>
          </c:xVal>
          <c:yVal>
            <c:numRef>
              <c:f>'CORVA2002-2003'!$F$14:$F$34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ser>
        <c:axId val="40019259"/>
        <c:axId val="24629012"/>
      </c:scatterChart>
      <c:valAx>
        <c:axId val="40019259"/>
        <c:scaling>
          <c:orientation val="minMax"/>
          <c:max val="37750"/>
          <c:min val="37590"/>
        </c:scaling>
        <c:axPos val="t"/>
        <c:title>
          <c:tx>
            <c:rich>
              <a:bodyPr vert="horz" rot="0" anchor="ctr"/>
              <a:lstStyle/>
              <a:p>
                <a:pPr algn="ctr">
                  <a:defRPr/>
                </a:pPr>
                <a:r>
                  <a:rPr lang="en-US" cap="none" sz="1100" b="1" i="0" u="none" baseline="0">
                    <a:latin typeface="Arial"/>
                    <a:ea typeface="Arial"/>
                    <a:cs typeface="Arial"/>
                  </a:rPr>
                  <a:t>Fecha de observación</a:t>
                </a:r>
              </a:p>
            </c:rich>
          </c:tx>
          <c:layout/>
          <c:overlay val="0"/>
          <c:spPr>
            <a:noFill/>
            <a:ln>
              <a:noFill/>
            </a:ln>
          </c:spPr>
        </c:title>
        <c:delete val="0"/>
        <c:numFmt formatCode="dd\-mm\-yy" sourceLinked="0"/>
        <c:majorTickMark val="out"/>
        <c:minorTickMark val="none"/>
        <c:tickLblPos val="nextTo"/>
        <c:txPr>
          <a:bodyPr/>
          <a:lstStyle/>
          <a:p>
            <a:pPr>
              <a:defRPr lang="en-US" cap="none" sz="900" b="1" i="0" u="none" baseline="0">
                <a:latin typeface="Arial"/>
                <a:ea typeface="Arial"/>
                <a:cs typeface="Arial"/>
              </a:defRPr>
            </a:pPr>
          </a:p>
        </c:txPr>
        <c:crossAx val="24629012"/>
        <c:crosses val="max"/>
        <c:crossBetween val="midCat"/>
        <c:dispUnits/>
        <c:majorUnit val="40"/>
      </c:valAx>
      <c:valAx>
        <c:axId val="24629012"/>
        <c:scaling>
          <c:orientation val="maxMin"/>
          <c:max val="10"/>
          <c:min val="6"/>
        </c:scaling>
        <c:axPos val="l"/>
        <c:title>
          <c:tx>
            <c:rich>
              <a:bodyPr vert="horz" rot="-5400000" anchor="ctr"/>
              <a:lstStyle/>
              <a:p>
                <a:pPr algn="ctr">
                  <a:defRPr/>
                </a:pPr>
                <a:r>
                  <a:rPr lang="en-US" cap="none" sz="11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40019259"/>
        <c:crosses val="max"/>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Monocerotis
Xavier Bros (2002-2003)</a:t>
            </a:r>
          </a:p>
        </c:rich>
      </c:tx>
      <c:layout>
        <c:manualLayout>
          <c:xMode val="factor"/>
          <c:yMode val="factor"/>
          <c:x val="0.00175"/>
          <c:y val="-0.015"/>
        </c:manualLayout>
      </c:layout>
      <c:spPr>
        <a:noFill/>
        <a:ln>
          <a:noFill/>
        </a:ln>
      </c:spPr>
    </c:title>
    <c:plotArea>
      <c:layout>
        <c:manualLayout>
          <c:xMode val="edge"/>
          <c:yMode val="edge"/>
          <c:x val="0.0705"/>
          <c:y val="0.14625"/>
          <c:w val="0.91175"/>
          <c:h val="0.7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trendline>
            <c:spPr>
              <a:ln w="25400">
                <a:solidFill>
                  <a:srgbClr val="3333CC"/>
                </a:solidFill>
              </a:ln>
            </c:spPr>
            <c:trendlineType val="poly"/>
            <c:order val="6"/>
            <c:dispEq val="0"/>
            <c:dispRSqr val="0"/>
          </c:trendline>
          <c:xVal>
            <c:strRef>
              <c:f>'CORVA2002-2003'!$E$52:$E$96</c:f>
              <c:str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strCache>
            </c:strRef>
          </c:xVal>
          <c:yVal>
            <c:numRef>
              <c:f>'CORVA2002-2003'!$F$52:$F$96</c:f>
              <c:numCach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yVal>
          <c:smooth val="0"/>
        </c:ser>
        <c:axId val="20334517"/>
        <c:axId val="48792926"/>
      </c:scatterChart>
      <c:valAx>
        <c:axId val="20334517"/>
        <c:scaling>
          <c:orientation val="minMax"/>
          <c:min val="37590"/>
        </c:scaling>
        <c:axPos val="t"/>
        <c:title>
          <c:tx>
            <c:rich>
              <a:bodyPr vert="horz" rot="0" anchor="ctr"/>
              <a:lstStyle/>
              <a:p>
                <a:pPr algn="ctr">
                  <a:defRPr/>
                </a:pPr>
                <a:r>
                  <a:rPr lang="en-US" cap="none" sz="1175" b="1" i="0" u="none" baseline="0">
                    <a:latin typeface="Arial"/>
                    <a:ea typeface="Arial"/>
                    <a:cs typeface="Arial"/>
                  </a:rPr>
                  <a:t>Fecha de observación</a:t>
                </a:r>
              </a:p>
            </c:rich>
          </c:tx>
          <c:layout/>
          <c:overlay val="0"/>
          <c:spPr>
            <a:noFill/>
            <a:ln>
              <a:noFill/>
            </a:ln>
          </c:spPr>
        </c:title>
        <c:delete val="0"/>
        <c:numFmt formatCode="dd\-mm\-yy" sourceLinked="0"/>
        <c:majorTickMark val="out"/>
        <c:minorTickMark val="none"/>
        <c:tickLblPos val="nextTo"/>
        <c:txPr>
          <a:bodyPr/>
          <a:lstStyle/>
          <a:p>
            <a:pPr>
              <a:defRPr lang="en-US" cap="none" sz="975" b="1" i="0" u="none" baseline="0">
                <a:latin typeface="Arial"/>
                <a:ea typeface="Arial"/>
                <a:cs typeface="Arial"/>
              </a:defRPr>
            </a:pPr>
          </a:p>
        </c:txPr>
        <c:crossAx val="48792926"/>
        <c:crosses val="max"/>
        <c:crossBetween val="midCat"/>
        <c:dispUnits/>
        <c:majorUnit val="30"/>
      </c:valAx>
      <c:valAx>
        <c:axId val="48792926"/>
        <c:scaling>
          <c:orientation val="maxMin"/>
          <c:min val="6"/>
        </c:scaling>
        <c:axPos val="l"/>
        <c:title>
          <c:tx>
            <c:rich>
              <a:bodyPr vert="horz" rot="-5400000" anchor="ctr"/>
              <a:lstStyle/>
              <a:p>
                <a:pPr algn="ctr">
                  <a:defRPr/>
                </a:pPr>
                <a:r>
                  <a:rPr lang="en-US" cap="none" sz="117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975" b="1" i="0" u="none" baseline="0">
                <a:latin typeface="Arial"/>
                <a:ea typeface="Arial"/>
                <a:cs typeface="Arial"/>
              </a:defRPr>
            </a:pPr>
          </a:p>
        </c:txPr>
        <c:crossAx val="20334517"/>
        <c:crosses val="max"/>
        <c:crossBetween val="midCat"/>
        <c:dispUnits/>
        <c:majorUnit val="1"/>
      </c:valAx>
      <c:spPr>
        <a:solidFill>
          <a:srgbClr val="FFFFFF"/>
        </a:solidFill>
        <a:ln w="1270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X MONOCERTIS</a:t>
            </a:r>
          </a:p>
        </c:rich>
      </c:tx>
      <c:layout/>
      <c:spPr>
        <a:noFill/>
        <a:ln>
          <a:noFill/>
        </a:ln>
      </c:spPr>
    </c:title>
    <c:plotArea>
      <c:layout>
        <c:manualLayout>
          <c:xMode val="edge"/>
          <c:yMode val="edge"/>
          <c:x val="0.068"/>
          <c:y val="0.074"/>
          <c:w val="0.91075"/>
          <c:h val="0.86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Pt>
            <c:idx val="3"/>
            <c:spPr>
              <a:ln w="3175">
                <a:noFill/>
              </a:ln>
            </c:spPr>
            <c:marker>
              <c:symbol val="dot"/>
              <c:size val="5"/>
              <c:spPr>
                <a:solidFill>
                  <a:srgbClr val="FF0000"/>
                </a:solidFill>
                <a:ln>
                  <a:solidFill>
                    <a:srgbClr val="FF0000"/>
                  </a:solidFill>
                </a:ln>
              </c:spPr>
            </c:marker>
          </c:dPt>
          <c:trendline>
            <c:trendlineType val="poly"/>
            <c:order val="6"/>
            <c:dispEq val="0"/>
            <c:dispRSqr val="0"/>
          </c:trendline>
          <c:xVal>
            <c:strRef>
              <c:f>'AASXMON2000-2001'!$C$2:$C$26</c:f>
              <c:str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strCache>
            </c:strRef>
          </c:xVal>
          <c:yVal>
            <c:numRef>
              <c:f>'AASXMON2000-2001'!$D$2:$D$26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36483151"/>
        <c:axId val="59912904"/>
      </c:scatterChart>
      <c:valAx>
        <c:axId val="36483151"/>
        <c:scaling>
          <c:orientation val="minMax"/>
          <c:max val="37010"/>
          <c:min val="36857"/>
        </c:scaling>
        <c:axPos val="t"/>
        <c:title>
          <c:tx>
            <c:rich>
              <a:bodyPr vert="horz" rot="0" anchor="ctr"/>
              <a:lstStyle/>
              <a:p>
                <a:pPr algn="ctr">
                  <a:defRPr/>
                </a:pPr>
                <a:r>
                  <a:rPr lang="en-US" cap="none" sz="800" b="1" i="0" u="none" baseline="0">
                    <a:latin typeface="Arial"/>
                    <a:ea typeface="Arial"/>
                    <a:cs typeface="Arial"/>
                  </a:rPr>
                  <a:t>Fecha de Observación</a:t>
                </a:r>
              </a:p>
            </c:rich>
          </c:tx>
          <c:layout/>
          <c:overlay val="0"/>
          <c:spPr>
            <a:noFill/>
            <a:ln>
              <a:noFill/>
            </a:ln>
          </c:spPr>
        </c:title>
        <c:delete val="0"/>
        <c:numFmt formatCode="General" sourceLinked="1"/>
        <c:majorTickMark val="in"/>
        <c:minorTickMark val="none"/>
        <c:tickLblPos val="nextTo"/>
        <c:crossAx val="59912904"/>
        <c:crosses val="max"/>
        <c:crossBetween val="midCat"/>
        <c:dispUnits/>
        <c:majorUnit val="30"/>
      </c:valAx>
      <c:valAx>
        <c:axId val="59912904"/>
        <c:scaling>
          <c:orientation val="maxMin"/>
          <c:max val="11"/>
          <c:min val="6"/>
        </c:scaling>
        <c:axPos val="l"/>
        <c:title>
          <c:tx>
            <c:rich>
              <a:bodyPr vert="horz" rot="-5400000" anchor="ctr"/>
              <a:lstStyle/>
              <a:p>
                <a:pPr algn="ctr">
                  <a:defRPr/>
                </a:pPr>
                <a:r>
                  <a:rPr lang="en-US" cap="none" sz="800" b="1" i="0" u="none" baseline="0">
                    <a:latin typeface="Arial"/>
                    <a:ea typeface="Arial"/>
                    <a:cs typeface="Arial"/>
                  </a:rPr>
                  <a:t>Magnitud visual</a:t>
                </a:r>
              </a:p>
            </c:rich>
          </c:tx>
          <c:layout/>
          <c:overlay val="0"/>
          <c:spPr>
            <a:noFill/>
            <a:ln>
              <a:noFill/>
            </a:ln>
          </c:spPr>
        </c:title>
        <c:majorGridlines/>
        <c:delete val="0"/>
        <c:numFmt formatCode="General" sourceLinked="1"/>
        <c:majorTickMark val="in"/>
        <c:minorTickMark val="none"/>
        <c:tickLblPos val="nextTo"/>
        <c:crossAx val="36483151"/>
        <c:crosses val="max"/>
        <c:crossBetween val="midCat"/>
        <c:dispUnits/>
        <c:majorUnit val="1"/>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X Monocerotis
Xavier Bros (2000-2001)</a:t>
            </a:r>
          </a:p>
        </c:rich>
      </c:tx>
      <c:layout/>
      <c:spPr>
        <a:noFill/>
        <a:ln>
          <a:noFill/>
        </a:ln>
      </c:spPr>
    </c:title>
    <c:plotArea>
      <c:layout>
        <c:manualLayout>
          <c:xMode val="edge"/>
          <c:yMode val="edge"/>
          <c:x val="0.0705"/>
          <c:y val="0.1855"/>
          <c:w val="0.90875"/>
          <c:h val="0.69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trendline>
            <c:spPr>
              <a:ln w="25400">
                <a:solidFill>
                  <a:srgbClr val="3333CC"/>
                </a:solidFill>
              </a:ln>
            </c:spPr>
            <c:trendlineType val="poly"/>
            <c:order val="6"/>
            <c:dispEq val="0"/>
            <c:dispRSqr val="0"/>
          </c:trendline>
          <c:xVal>
            <c:strRef>
              <c:f>'AASXMON2000-2001'!$C$68:$C$80</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'AASXMON2000-2001'!$D$68:$D$80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2345225"/>
        <c:axId val="21107026"/>
      </c:scatterChart>
      <c:valAx>
        <c:axId val="2345225"/>
        <c:scaling>
          <c:orientation val="minMax"/>
          <c:max val="37010"/>
          <c:min val="36850"/>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000" b="1" i="0" u="none" baseline="0">
                <a:latin typeface="Arial"/>
                <a:ea typeface="Arial"/>
                <a:cs typeface="Arial"/>
              </a:defRPr>
            </a:pPr>
          </a:p>
        </c:txPr>
        <c:crossAx val="21107026"/>
        <c:crosses val="max"/>
        <c:crossBetween val="midCat"/>
        <c:dispUnits/>
        <c:majorUnit val="30"/>
      </c:valAx>
      <c:valAx>
        <c:axId val="21107026"/>
        <c:scaling>
          <c:orientation val="maxMin"/>
          <c:max val="10"/>
          <c:min val="7"/>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2345225"/>
        <c:crosses val="max"/>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Curva de luz provisional de X Mon</a:t>
            </a:r>
          </a:p>
        </c:rich>
      </c:tx>
      <c:layout/>
      <c:spPr>
        <a:noFill/>
        <a:ln>
          <a:noFill/>
        </a:ln>
      </c:spPr>
    </c:title>
    <c:plotArea>
      <c:layout/>
      <c:scatterChart>
        <c:scatterStyle val="lineMarker"/>
        <c:varyColors val="0"/>
        <c:ser>
          <c:idx val="0"/>
          <c:order val="0"/>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'CORVA 2004 AAS - XB'!#REF!</c:f>
              <c:strCache>
                <c:ptCount val="1"/>
                <c:pt idx="0">
                  <c:v>1</c:v>
                </c:pt>
              </c:strCache>
            </c:strRef>
          </c:xVal>
          <c:yVal>
            <c:numRef>
              <c:f>'CORVA 2004 AAS - XB'!#REF!</c:f>
              <c:numCache>
                <c:ptCount val="1"/>
                <c:pt idx="0">
                  <c:v>1</c:v>
                </c:pt>
              </c:numCache>
            </c:numRef>
          </c:yVal>
          <c:smooth val="0"/>
        </c:ser>
        <c:ser>
          <c:idx val="1"/>
          <c:order val="1"/>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'CORVA 2004 AAS - XB'!#REF!</c:f>
              <c:strCache>
                <c:ptCount val="1"/>
                <c:pt idx="0">
                  <c:v>1</c:v>
                </c:pt>
              </c:strCache>
            </c:strRef>
          </c:xVal>
          <c:yVal>
            <c:numRef>
              <c:f>'CORVA 2004 AAS - XB'!#REF!</c:f>
              <c:numCache>
                <c:ptCount val="1"/>
                <c:pt idx="0">
                  <c:v>1</c:v>
                </c:pt>
              </c:numCache>
            </c:numRef>
          </c:yVal>
          <c:smooth val="0"/>
        </c:ser>
        <c:ser>
          <c:idx val="2"/>
          <c:order val="2"/>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strRef>
              <c:f>'CORVA 2004 AAS - XB'!#REF!</c:f>
              <c:strCache>
                <c:ptCount val="1"/>
                <c:pt idx="0">
                  <c:v>1</c:v>
                </c:pt>
              </c:strCache>
            </c:strRef>
          </c:xVal>
          <c:yVal>
            <c:numRef>
              <c:f>'CORVA 2004 AAS - XB'!#REF!</c:f>
              <c:numCache>
                <c:ptCount val="1"/>
                <c:pt idx="0">
                  <c:v>1</c:v>
                </c:pt>
              </c:numCache>
            </c:numRef>
          </c:yVal>
          <c:smooth val="0"/>
        </c:ser>
        <c:ser>
          <c:idx val="3"/>
          <c:order val="3"/>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 AAS - XB'!#REF!</c:f>
              <c:strCache>
                <c:ptCount val="1"/>
                <c:pt idx="0">
                  <c:v>1</c:v>
                </c:pt>
              </c:strCache>
            </c:strRef>
          </c:xVal>
          <c:yVal>
            <c:numRef>
              <c:f>'CORVA 2004 AAS - XB'!#REF!</c:f>
              <c:numCache>
                <c:ptCount val="1"/>
                <c:pt idx="0">
                  <c:v>1</c:v>
                </c:pt>
              </c:numCache>
            </c:numRef>
          </c:yVal>
          <c:smooth val="0"/>
        </c:ser>
        <c:ser>
          <c:idx val="4"/>
          <c:order val="4"/>
          <c:tx>
            <c:strRef>
              <c:f>'CORVA 2004 AAS - XB'!#REF!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'CORVA 2004 AAS - XB'!#REF!</c:f>
              <c:strCache>
                <c:ptCount val="1"/>
                <c:pt idx="0">
                  <c:v>1</c:v>
                </c:pt>
              </c:strCache>
            </c:strRef>
          </c:xVal>
          <c:yVal>
            <c:numRef>
              <c:f>'CORVA 2004 AAS - XB'!#REF!</c:f>
              <c:numCache>
                <c:ptCount val="1"/>
                <c:pt idx="0">
                  <c:v>1</c:v>
                </c:pt>
              </c:numCache>
            </c:numRef>
          </c:yVal>
          <c:smooth val="0"/>
        </c:ser>
        <c:axId val="55745507"/>
        <c:axId val="31947516"/>
      </c:scatterChart>
      <c:valAx>
        <c:axId val="55745507"/>
        <c:scaling>
          <c:orientation val="minMax"/>
          <c:max val="38050"/>
          <c:min val="37945"/>
        </c:scaling>
        <c:axPos val="t"/>
        <c:title>
          <c:tx>
            <c:rich>
              <a:bodyPr vert="horz" rot="0" anchor="ctr"/>
              <a:lstStyle/>
              <a:p>
                <a:pPr algn="ctr">
                  <a:defRPr/>
                </a:pPr>
                <a:r>
                  <a:rPr lang="en-US" cap="none" sz="15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crossAx val="31947516"/>
        <c:crosses val="max"/>
        <c:crossBetween val="midCat"/>
        <c:dispUnits/>
        <c:majorUnit val="20"/>
      </c:valAx>
      <c:valAx>
        <c:axId val="31947516"/>
        <c:scaling>
          <c:orientation val="maxMin"/>
          <c:max val="10"/>
          <c:min val="7"/>
        </c:scaling>
        <c:axPos val="l"/>
        <c:title>
          <c:tx>
            <c:rich>
              <a:bodyPr vert="horz" rot="-5400000" anchor="ctr"/>
              <a:lstStyle/>
              <a:p>
                <a:pPr algn="ctr">
                  <a:defRPr/>
                </a:pPr>
                <a:r>
                  <a:rPr lang="en-US" cap="none" sz="150" b="1" i="0" u="none" baseline="0">
                    <a:latin typeface="Arial"/>
                    <a:ea typeface="Arial"/>
                    <a:cs typeface="Arial"/>
                  </a:rPr>
                  <a:t>Magnitud visual</a:t>
                </a:r>
              </a:p>
            </c:rich>
          </c:tx>
          <c:layout/>
          <c:overlay val="0"/>
          <c:spPr>
            <a:noFill/>
            <a:ln>
              <a:noFill/>
            </a:ln>
          </c:spPr>
        </c:title>
        <c:majorGridlines/>
        <c:delete val="0"/>
        <c:numFmt formatCode="General" sourceLinked="1"/>
        <c:majorTickMark val="out"/>
        <c:minorTickMark val="none"/>
        <c:tickLblPos val="nextTo"/>
        <c:crossAx val="55745507"/>
        <c:crosses val="max"/>
        <c:crossBetween val="midCat"/>
        <c:dispUnits/>
        <c:majorUnit val="0.5"/>
      </c:valAx>
      <c:spPr>
        <a:solidFill>
          <a:srgbClr val="FFFFFF"/>
        </a:solidFill>
        <a:ln w="2540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Curva de X Monocerotis (2003-2004)</a:t>
            </a:r>
          </a:p>
        </c:rich>
      </c:tx>
      <c:layout/>
      <c:spPr>
        <a:noFill/>
        <a:ln>
          <a:noFill/>
        </a:ln>
      </c:spPr>
    </c:title>
    <c:plotArea>
      <c:layout>
        <c:manualLayout>
          <c:xMode val="edge"/>
          <c:yMode val="edge"/>
          <c:x val="0.071"/>
          <c:y val="0.10925"/>
          <c:w val="0.911"/>
          <c:h val="0.80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 AAS - XB'!$B$12:$B$77</c:f>
              <c:str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strCache>
            </c:strRef>
          </c:xVal>
          <c:yVal>
            <c:numRef>
              <c:f>'CORVA 2004 AAS - XB'!$C$12:$C$77</c:f>
              <c:numCach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yVal>
          <c:smooth val="0"/>
        </c:ser>
        <c:axId val="19092189"/>
        <c:axId val="37611974"/>
      </c:scatterChart>
      <c:valAx>
        <c:axId val="19092189"/>
        <c:scaling>
          <c:orientation val="minMax"/>
          <c:max val="38110"/>
          <c:min val="37940"/>
        </c:scaling>
        <c:axPos val="t"/>
        <c:title>
          <c:tx>
            <c:rich>
              <a:bodyPr vert="horz" rot="0" anchor="ctr"/>
              <a:lstStyle/>
              <a:p>
                <a:pPr algn="ctr">
                  <a:defRPr/>
                </a:pPr>
                <a:r>
                  <a:rPr lang="en-US" cap="none" sz="115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150" b="1" i="0" u="none" baseline="0">
                <a:latin typeface="Arial"/>
                <a:ea typeface="Arial"/>
                <a:cs typeface="Arial"/>
              </a:defRPr>
            </a:pPr>
          </a:p>
        </c:txPr>
        <c:crossAx val="37611974"/>
        <c:crosses val="max"/>
        <c:crossBetween val="midCat"/>
        <c:dispUnits/>
        <c:majorUnit val="35"/>
      </c:valAx>
      <c:valAx>
        <c:axId val="37611974"/>
        <c:scaling>
          <c:orientation val="maxMin"/>
          <c:max val="11"/>
          <c:min val="6"/>
        </c:scaling>
        <c:axPos val="l"/>
        <c:title>
          <c:tx>
            <c:rich>
              <a:bodyPr vert="horz" rot="-5400000" anchor="ctr"/>
              <a:lstStyle/>
              <a:p>
                <a:pPr algn="ctr">
                  <a:defRPr/>
                </a:pPr>
                <a:r>
                  <a:rPr lang="en-US" cap="none" sz="115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150" b="1" i="0" u="none" baseline="0">
                <a:latin typeface="Arial"/>
                <a:ea typeface="Arial"/>
                <a:cs typeface="Arial"/>
              </a:defRPr>
            </a:pPr>
          </a:p>
        </c:txPr>
        <c:crossAx val="19092189"/>
        <c:crosses val="max"/>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25" b="1" i="0" u="none" baseline="0">
                <a:latin typeface="Arial"/>
                <a:ea typeface="Arial"/>
                <a:cs typeface="Arial"/>
              </a:rPr>
              <a:t>Curva de luz de X Monocerotis
Xavier Bros (2003-2004)</a:t>
            </a:r>
          </a:p>
        </c:rich>
      </c:tx>
      <c:layout/>
      <c:spPr>
        <a:noFill/>
        <a:ln>
          <a:noFill/>
        </a:ln>
      </c:spPr>
    </c:title>
    <c:plotArea>
      <c:layout>
        <c:manualLayout>
          <c:xMode val="edge"/>
          <c:yMode val="edge"/>
          <c:x val="0.07525"/>
          <c:y val="0.184"/>
          <c:w val="0.92275"/>
          <c:h val="0.70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 AAS - XB'!$B$100:$B$122</c:f>
              <c:str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strCache>
            </c:strRef>
          </c:xVal>
          <c:yVal>
            <c:numRef>
              <c:f>'CORVA 2004 AAS - XB'!$C$100:$C$122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axId val="2963447"/>
        <c:axId val="26671024"/>
      </c:scatterChart>
      <c:valAx>
        <c:axId val="2963447"/>
        <c:scaling>
          <c:orientation val="minMax"/>
          <c:max val="38110"/>
          <c:min val="37965"/>
        </c:scaling>
        <c:axPos val="t"/>
        <c:title>
          <c:tx>
            <c:rich>
              <a:bodyPr vert="horz" rot="0" anchor="ctr"/>
              <a:lstStyle/>
              <a:p>
                <a:pPr algn="ctr">
                  <a:defRPr/>
                </a:pPr>
                <a:r>
                  <a:rPr lang="en-US" cap="none" sz="110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100" b="1" i="0" u="none" baseline="0">
                <a:latin typeface="Arial"/>
                <a:ea typeface="Arial"/>
                <a:cs typeface="Arial"/>
              </a:defRPr>
            </a:pPr>
          </a:p>
        </c:txPr>
        <c:crossAx val="26671024"/>
        <c:crosses val="max"/>
        <c:crossBetween val="midCat"/>
        <c:dispUnits/>
        <c:majorUnit val="30"/>
      </c:valAx>
      <c:valAx>
        <c:axId val="26671024"/>
        <c:scaling>
          <c:orientation val="maxMin"/>
          <c:max val="10"/>
          <c:min val="7"/>
        </c:scaling>
        <c:axPos val="l"/>
        <c:title>
          <c:tx>
            <c:rich>
              <a:bodyPr vert="horz" rot="-5400000" anchor="ctr"/>
              <a:lstStyle/>
              <a:p>
                <a:pPr algn="ctr">
                  <a:defRPr/>
                </a:pPr>
                <a:r>
                  <a:rPr lang="en-US" cap="none" sz="11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100" b="1" i="0" u="none" baseline="0">
                <a:latin typeface="Arial"/>
                <a:ea typeface="Arial"/>
                <a:cs typeface="Arial"/>
              </a:defRPr>
            </a:pPr>
          </a:p>
        </c:txPr>
        <c:crossAx val="2963447"/>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Curva de X Monocerotis - Xavier Bros (2003-2004)</a:t>
            </a:r>
          </a:p>
        </c:rich>
      </c:tx>
      <c:layout/>
      <c:spPr>
        <a:noFill/>
        <a:ln>
          <a:noFill/>
        </a:ln>
      </c:spPr>
    </c:title>
    <c:plotArea>
      <c:layout>
        <c:manualLayout>
          <c:xMode val="edge"/>
          <c:yMode val="edge"/>
          <c:x val="0.058"/>
          <c:y val="0.123"/>
          <c:w val="0.925"/>
          <c:h val="0.783"/>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 2004 AAS - XB'!$B$100:$B$122</c:f>
              <c:str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strCache>
            </c:strRef>
          </c:xVal>
          <c:yVal>
            <c:numRef>
              <c:f>'CORVA 2004 AAS - XB'!$C$100:$C$122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1"/>
        </c:ser>
        <c:axId val="38712625"/>
        <c:axId val="12869306"/>
      </c:scatterChart>
      <c:valAx>
        <c:axId val="38712625"/>
        <c:scaling>
          <c:orientation val="minMax"/>
          <c:max val="38110"/>
          <c:min val="37965"/>
        </c:scaling>
        <c:axPos val="t"/>
        <c:title>
          <c:tx>
            <c:rich>
              <a:bodyPr vert="horz" rot="0" anchor="ctr"/>
              <a:lstStyle/>
              <a:p>
                <a:pPr algn="ctr">
                  <a:defRPr/>
                </a:pPr>
                <a:r>
                  <a:rPr lang="en-US" cap="none" sz="120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2869306"/>
        <c:crosses val="max"/>
        <c:crossBetween val="midCat"/>
        <c:dispUnits/>
        <c:majorUnit val="25"/>
      </c:valAx>
      <c:valAx>
        <c:axId val="12869306"/>
        <c:scaling>
          <c:orientation val="maxMin"/>
          <c:max val="10"/>
          <c:min val="7"/>
        </c:scaling>
        <c:axPos val="l"/>
        <c:title>
          <c:tx>
            <c:rich>
              <a:bodyPr vert="horz" rot="-5400000" anchor="ctr"/>
              <a:lstStyle/>
              <a:p>
                <a:pPr algn="ctr">
                  <a:defRPr/>
                </a:pPr>
                <a:r>
                  <a:rPr lang="en-US" cap="none" sz="12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38712625"/>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47</xdr:row>
      <xdr:rowOff>38100</xdr:rowOff>
    </xdr:from>
    <xdr:to>
      <xdr:col>31</xdr:col>
      <xdr:colOff>514350</xdr:colOff>
      <xdr:row>69</xdr:row>
      <xdr:rowOff>38100</xdr:rowOff>
    </xdr:to>
    <xdr:graphicFrame>
      <xdr:nvGraphicFramePr>
        <xdr:cNvPr id="1" name="Chart 1"/>
        <xdr:cNvGraphicFramePr/>
      </xdr:nvGraphicFramePr>
      <xdr:xfrm>
        <a:off x="19831050" y="8077200"/>
        <a:ext cx="4676775" cy="3562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38</xdr:row>
      <xdr:rowOff>76200</xdr:rowOff>
    </xdr:from>
    <xdr:to>
      <xdr:col>16</xdr:col>
      <xdr:colOff>238125</xdr:colOff>
      <xdr:row>55</xdr:row>
      <xdr:rowOff>123825</xdr:rowOff>
    </xdr:to>
    <xdr:graphicFrame>
      <xdr:nvGraphicFramePr>
        <xdr:cNvPr id="1" name="Chart 2"/>
        <xdr:cNvGraphicFramePr/>
      </xdr:nvGraphicFramePr>
      <xdr:xfrm>
        <a:off x="8401050" y="6229350"/>
        <a:ext cx="4029075" cy="2800350"/>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56</xdr:row>
      <xdr:rowOff>28575</xdr:rowOff>
    </xdr:from>
    <xdr:to>
      <xdr:col>17</xdr:col>
      <xdr:colOff>419100</xdr:colOff>
      <xdr:row>76</xdr:row>
      <xdr:rowOff>66675</xdr:rowOff>
    </xdr:to>
    <xdr:graphicFrame>
      <xdr:nvGraphicFramePr>
        <xdr:cNvPr id="2" name="Chart 3"/>
        <xdr:cNvGraphicFramePr/>
      </xdr:nvGraphicFramePr>
      <xdr:xfrm>
        <a:off x="7886700" y="9096375"/>
        <a:ext cx="5486400" cy="3276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22</xdr:row>
      <xdr:rowOff>38100</xdr:rowOff>
    </xdr:from>
    <xdr:to>
      <xdr:col>20</xdr:col>
      <xdr:colOff>190500</xdr:colOff>
      <xdr:row>43</xdr:row>
      <xdr:rowOff>47625</xdr:rowOff>
    </xdr:to>
    <xdr:graphicFrame>
      <xdr:nvGraphicFramePr>
        <xdr:cNvPr id="1" name="Chart 2"/>
        <xdr:cNvGraphicFramePr/>
      </xdr:nvGraphicFramePr>
      <xdr:xfrm>
        <a:off x="12849225" y="3600450"/>
        <a:ext cx="4572000" cy="299085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65</xdr:row>
      <xdr:rowOff>142875</xdr:rowOff>
    </xdr:from>
    <xdr:to>
      <xdr:col>9</xdr:col>
      <xdr:colOff>457200</xdr:colOff>
      <xdr:row>83</xdr:row>
      <xdr:rowOff>85725</xdr:rowOff>
    </xdr:to>
    <xdr:graphicFrame>
      <xdr:nvGraphicFramePr>
        <xdr:cNvPr id="2" name="Chart 7"/>
        <xdr:cNvGraphicFramePr/>
      </xdr:nvGraphicFramePr>
      <xdr:xfrm>
        <a:off x="4629150" y="9696450"/>
        <a:ext cx="4676775" cy="2857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123825</xdr:rowOff>
    </xdr:from>
    <xdr:to>
      <xdr:col>0</xdr:col>
      <xdr:colOff>0</xdr:colOff>
      <xdr:row>30</xdr:row>
      <xdr:rowOff>0</xdr:rowOff>
    </xdr:to>
    <xdr:graphicFrame>
      <xdr:nvGraphicFramePr>
        <xdr:cNvPr id="1" name="Chart 1"/>
        <xdr:cNvGraphicFramePr/>
      </xdr:nvGraphicFramePr>
      <xdr:xfrm>
        <a:off x="0" y="1905000"/>
        <a:ext cx="0" cy="2952750"/>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9</xdr:row>
      <xdr:rowOff>114300</xdr:rowOff>
    </xdr:from>
    <xdr:to>
      <xdr:col>15</xdr:col>
      <xdr:colOff>333375</xdr:colOff>
      <xdr:row>28</xdr:row>
      <xdr:rowOff>114300</xdr:rowOff>
    </xdr:to>
    <xdr:graphicFrame>
      <xdr:nvGraphicFramePr>
        <xdr:cNvPr id="2" name="Chart 2"/>
        <xdr:cNvGraphicFramePr/>
      </xdr:nvGraphicFramePr>
      <xdr:xfrm>
        <a:off x="6438900" y="1571625"/>
        <a:ext cx="5324475" cy="30765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99</xdr:row>
      <xdr:rowOff>66675</xdr:rowOff>
    </xdr:from>
    <xdr:to>
      <xdr:col>11</xdr:col>
      <xdr:colOff>523875</xdr:colOff>
      <xdr:row>117</xdr:row>
      <xdr:rowOff>76200</xdr:rowOff>
    </xdr:to>
    <xdr:graphicFrame>
      <xdr:nvGraphicFramePr>
        <xdr:cNvPr id="3" name="Chart 10"/>
        <xdr:cNvGraphicFramePr/>
      </xdr:nvGraphicFramePr>
      <xdr:xfrm>
        <a:off x="3886200" y="16097250"/>
        <a:ext cx="5019675" cy="2924175"/>
      </xdr:xfrm>
      <a:graphic>
        <a:graphicData uri="http://schemas.openxmlformats.org/drawingml/2006/chart">
          <c:chart xmlns:c="http://schemas.openxmlformats.org/drawingml/2006/chart" r:id="rId3"/>
        </a:graphicData>
      </a:graphic>
    </xdr:graphicFrame>
    <xdr:clientData/>
  </xdr:twoCellAnchor>
  <xdr:twoCellAnchor>
    <xdr:from>
      <xdr:col>5</xdr:col>
      <xdr:colOff>95250</xdr:colOff>
      <xdr:row>126</xdr:row>
      <xdr:rowOff>95250</xdr:rowOff>
    </xdr:from>
    <xdr:to>
      <xdr:col>12</xdr:col>
      <xdr:colOff>428625</xdr:colOff>
      <xdr:row>145</xdr:row>
      <xdr:rowOff>47625</xdr:rowOff>
    </xdr:to>
    <xdr:graphicFrame>
      <xdr:nvGraphicFramePr>
        <xdr:cNvPr id="4" name="Chart 12"/>
        <xdr:cNvGraphicFramePr/>
      </xdr:nvGraphicFramePr>
      <xdr:xfrm>
        <a:off x="3905250" y="20497800"/>
        <a:ext cx="5667375" cy="30289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5</xdr:row>
      <xdr:rowOff>85725</xdr:rowOff>
    </xdr:from>
    <xdr:to>
      <xdr:col>16</xdr:col>
      <xdr:colOff>371475</xdr:colOff>
      <xdr:row>24</xdr:row>
      <xdr:rowOff>133350</xdr:rowOff>
    </xdr:to>
    <xdr:graphicFrame>
      <xdr:nvGraphicFramePr>
        <xdr:cNvPr id="1" name="Chart 1"/>
        <xdr:cNvGraphicFramePr/>
      </xdr:nvGraphicFramePr>
      <xdr:xfrm>
        <a:off x="7886700" y="895350"/>
        <a:ext cx="4676775" cy="3124200"/>
      </xdr:xfrm>
      <a:graphic>
        <a:graphicData uri="http://schemas.openxmlformats.org/drawingml/2006/chart">
          <c:chart xmlns:c="http://schemas.openxmlformats.org/drawingml/2006/chart" r:id="rId1"/>
        </a:graphicData>
      </a:graphic>
    </xdr:graphicFrame>
    <xdr:clientData/>
  </xdr:twoCellAnchor>
  <xdr:twoCellAnchor>
    <xdr:from>
      <xdr:col>11</xdr:col>
      <xdr:colOff>409575</xdr:colOff>
      <xdr:row>70</xdr:row>
      <xdr:rowOff>57150</xdr:rowOff>
    </xdr:from>
    <xdr:to>
      <xdr:col>18</xdr:col>
      <xdr:colOff>276225</xdr:colOff>
      <xdr:row>89</xdr:row>
      <xdr:rowOff>76200</xdr:rowOff>
    </xdr:to>
    <xdr:graphicFrame>
      <xdr:nvGraphicFramePr>
        <xdr:cNvPr id="2" name="Chart 2"/>
        <xdr:cNvGraphicFramePr/>
      </xdr:nvGraphicFramePr>
      <xdr:xfrm>
        <a:off x="8791575" y="11391900"/>
        <a:ext cx="5200650" cy="30956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59</xdr:row>
      <xdr:rowOff>0</xdr:rowOff>
    </xdr:from>
    <xdr:to>
      <xdr:col>31</xdr:col>
      <xdr:colOff>514350</xdr:colOff>
      <xdr:row>80</xdr:row>
      <xdr:rowOff>38100</xdr:rowOff>
    </xdr:to>
    <xdr:graphicFrame>
      <xdr:nvGraphicFramePr>
        <xdr:cNvPr id="1" name="Chart 1"/>
        <xdr:cNvGraphicFramePr/>
      </xdr:nvGraphicFramePr>
      <xdr:xfrm>
        <a:off x="19926300" y="9963150"/>
        <a:ext cx="4676775" cy="3438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pageSetUpPr fitToPage="1"/>
  </sheetPr>
  <dimension ref="A1:AC159"/>
  <sheetViews>
    <sheetView workbookViewId="0" topLeftCell="A1">
      <selection activeCell="H1" sqref="H1"/>
    </sheetView>
  </sheetViews>
  <sheetFormatPr defaultColWidth="11.421875" defaultRowHeight="12.75"/>
  <cols>
    <col min="1" max="1" width="16.28125" style="0" customWidth="1"/>
    <col min="2" max="2" width="18.1406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29.57421875" style="0" customWidth="1"/>
    <col min="22" max="22" width="11.421875" style="2" customWidth="1"/>
    <col min="24" max="24" width="12.8515625" style="0" customWidth="1"/>
  </cols>
  <sheetData>
    <row r="1" spans="1:7" ht="19.5">
      <c r="A1" s="1" t="s">
        <v>0</v>
      </c>
      <c r="G1">
        <v>34</v>
      </c>
    </row>
    <row r="2" ht="30.75">
      <c r="A2" s="3" t="s">
        <v>1</v>
      </c>
    </row>
    <row r="4" spans="1:15" ht="15.75">
      <c r="A4" s="4" t="s">
        <v>2</v>
      </c>
      <c r="G4" s="2"/>
      <c r="I4" s="5"/>
      <c r="L4" s="2"/>
      <c r="N4" s="6"/>
      <c r="O4" s="5"/>
    </row>
    <row r="5" spans="7:15" ht="12.75">
      <c r="G5" s="2"/>
      <c r="I5" s="5"/>
      <c r="L5" s="2"/>
      <c r="N5" s="6"/>
      <c r="O5" s="5"/>
    </row>
    <row r="6" spans="1:22" s="5" customFormat="1" ht="12.75">
      <c r="A6" s="7" t="s">
        <v>3</v>
      </c>
      <c r="B6"/>
      <c r="E6" s="8"/>
      <c r="F6" s="9" t="s">
        <v>4</v>
      </c>
      <c r="G6" s="10" t="s">
        <v>5</v>
      </c>
      <c r="H6" s="11"/>
      <c r="I6" s="11"/>
      <c r="J6" s="11"/>
      <c r="K6" s="12"/>
      <c r="L6" s="13" t="s">
        <v>6</v>
      </c>
      <c r="M6" s="9" t="s">
        <v>7</v>
      </c>
      <c r="N6" s="14"/>
      <c r="O6" s="9" t="s">
        <v>8</v>
      </c>
      <c r="V6" s="71"/>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38" t="e">
        <f>SUM(G10)+H10/(H10+J10)*(K10-G10)</f>
        <v>#DIV/0!</v>
      </c>
      <c r="M10" s="34"/>
      <c r="N10" s="39"/>
      <c r="O10" s="40"/>
      <c r="P10" s="34"/>
    </row>
    <row r="11" spans="1:16" ht="12.75">
      <c r="A11" s="41" t="s">
        <v>28</v>
      </c>
      <c r="B11" s="42" t="s">
        <v>29</v>
      </c>
      <c r="C11" s="43">
        <v>36869</v>
      </c>
      <c r="D11" s="42" t="s">
        <v>30</v>
      </c>
      <c r="E11" s="42" t="s">
        <v>31</v>
      </c>
      <c r="F11" s="42" t="s">
        <v>32</v>
      </c>
      <c r="G11" s="44">
        <v>8.6</v>
      </c>
      <c r="H11" s="42">
        <v>0.5</v>
      </c>
      <c r="I11" s="27" t="s">
        <v>22</v>
      </c>
      <c r="J11" s="42"/>
      <c r="K11" s="45"/>
      <c r="L11" s="46">
        <v>8.7</v>
      </c>
      <c r="M11" s="42">
        <v>3</v>
      </c>
      <c r="N11" s="47">
        <v>8.7</v>
      </c>
      <c r="O11" s="49" t="s">
        <v>33</v>
      </c>
      <c r="P11" s="42" t="s">
        <v>34</v>
      </c>
    </row>
    <row r="12" spans="1:16" ht="12.75">
      <c r="A12" s="41"/>
      <c r="B12" s="42"/>
      <c r="C12" s="43"/>
      <c r="D12" s="42"/>
      <c r="E12" s="42"/>
      <c r="F12" s="42"/>
      <c r="G12" s="44"/>
      <c r="H12" s="42"/>
      <c r="I12" s="27" t="s">
        <v>22</v>
      </c>
      <c r="J12" s="42"/>
      <c r="K12" s="45"/>
      <c r="L12" s="46" t="e">
        <f aca="true" t="shared" si="0" ref="L12:L36">SUM(G12)+H12/(H12+J12)*(K12-G12)</f>
        <v>#DIV/0!</v>
      </c>
      <c r="M12" s="42"/>
      <c r="N12" s="47"/>
      <c r="O12" s="48"/>
      <c r="P12" s="42"/>
    </row>
    <row r="13" spans="1:16" ht="12.75">
      <c r="A13" s="41" t="s">
        <v>28</v>
      </c>
      <c r="B13" s="42" t="s">
        <v>29</v>
      </c>
      <c r="C13" s="43">
        <v>36887</v>
      </c>
      <c r="D13" s="42" t="s">
        <v>35</v>
      </c>
      <c r="E13" s="42" t="s">
        <v>30</v>
      </c>
      <c r="F13" s="42" t="s">
        <v>32</v>
      </c>
      <c r="G13" s="44"/>
      <c r="H13" s="42"/>
      <c r="I13" s="27" t="s">
        <v>22</v>
      </c>
      <c r="J13" s="42">
        <v>1</v>
      </c>
      <c r="K13" s="45">
        <v>9.4</v>
      </c>
      <c r="L13" s="46">
        <v>9.3</v>
      </c>
      <c r="M13" s="42">
        <v>3</v>
      </c>
      <c r="N13" s="47">
        <v>9.3</v>
      </c>
      <c r="O13" s="48">
        <v>2.2</v>
      </c>
      <c r="P13" s="42" t="s">
        <v>34</v>
      </c>
    </row>
    <row r="14" spans="1:16" ht="12.75">
      <c r="A14" s="41"/>
      <c r="B14" s="42"/>
      <c r="C14" s="43"/>
      <c r="D14" s="42"/>
      <c r="E14" s="42"/>
      <c r="F14" s="42"/>
      <c r="G14" s="44"/>
      <c r="H14" s="42"/>
      <c r="I14" s="27" t="s">
        <v>22</v>
      </c>
      <c r="J14" s="42"/>
      <c r="K14" s="45"/>
      <c r="L14" s="46" t="e">
        <f t="shared" si="0"/>
        <v>#DIV/0!</v>
      </c>
      <c r="M14" s="42"/>
      <c r="N14" s="50"/>
      <c r="O14" s="49"/>
      <c r="P14" s="42"/>
    </row>
    <row r="15" spans="1:16" ht="12.75">
      <c r="A15" s="41" t="s">
        <v>28</v>
      </c>
      <c r="B15" s="42" t="s">
        <v>36</v>
      </c>
      <c r="C15" s="43">
        <v>36890</v>
      </c>
      <c r="D15" s="42" t="s">
        <v>37</v>
      </c>
      <c r="E15" s="42" t="s">
        <v>38</v>
      </c>
      <c r="F15" s="42" t="s">
        <v>39</v>
      </c>
      <c r="G15" s="44">
        <v>8.2</v>
      </c>
      <c r="H15" s="42">
        <v>7</v>
      </c>
      <c r="I15" s="27" t="s">
        <v>22</v>
      </c>
      <c r="J15" s="42">
        <v>4</v>
      </c>
      <c r="K15" s="45">
        <v>9.9</v>
      </c>
      <c r="L15" s="46">
        <f t="shared" si="0"/>
        <v>9.281818181818181</v>
      </c>
      <c r="M15" s="42">
        <v>2</v>
      </c>
      <c r="N15" s="50"/>
      <c r="O15" s="49">
        <v>2.5</v>
      </c>
      <c r="P15" s="42" t="s">
        <v>40</v>
      </c>
    </row>
    <row r="16" spans="1:16" ht="12.75">
      <c r="A16" s="41" t="s">
        <v>28</v>
      </c>
      <c r="B16" s="42" t="s">
        <v>36</v>
      </c>
      <c r="C16" s="43">
        <v>36890</v>
      </c>
      <c r="D16" s="42" t="s">
        <v>37</v>
      </c>
      <c r="E16" s="42" t="s">
        <v>38</v>
      </c>
      <c r="F16" s="42" t="s">
        <v>39</v>
      </c>
      <c r="G16" s="44">
        <v>9.4</v>
      </c>
      <c r="H16" s="42">
        <v>1.5</v>
      </c>
      <c r="I16" s="27" t="s">
        <v>22</v>
      </c>
      <c r="J16" s="42">
        <v>4</v>
      </c>
      <c r="K16" s="45">
        <v>9.9</v>
      </c>
      <c r="L16" s="46">
        <f t="shared" si="0"/>
        <v>9.536363636363637</v>
      </c>
      <c r="M16" s="42">
        <v>2</v>
      </c>
      <c r="N16" s="55">
        <v>9.4</v>
      </c>
      <c r="O16" s="49">
        <v>2.5</v>
      </c>
      <c r="P16" s="42"/>
    </row>
    <row r="17" spans="1:16" ht="12.75">
      <c r="A17" s="41" t="s">
        <v>28</v>
      </c>
      <c r="B17" s="42" t="s">
        <v>36</v>
      </c>
      <c r="C17" s="43">
        <v>36890</v>
      </c>
      <c r="D17" s="42" t="s">
        <v>37</v>
      </c>
      <c r="E17" s="42" t="s">
        <v>38</v>
      </c>
      <c r="F17" s="42" t="s">
        <v>39</v>
      </c>
      <c r="G17" s="44">
        <v>9.4</v>
      </c>
      <c r="H17" s="42">
        <v>1</v>
      </c>
      <c r="I17" s="27" t="s">
        <v>22</v>
      </c>
      <c r="J17" s="42">
        <v>4</v>
      </c>
      <c r="K17" s="45">
        <v>9.9</v>
      </c>
      <c r="L17" s="46">
        <f t="shared" si="0"/>
        <v>9.5</v>
      </c>
      <c r="M17" s="42">
        <v>2</v>
      </c>
      <c r="N17" s="50">
        <f>SUM(L15:L17)/3</f>
        <v>9.43939393939394</v>
      </c>
      <c r="O17" s="49">
        <v>2.5</v>
      </c>
      <c r="P17" s="42"/>
    </row>
    <row r="18" spans="1:16" ht="12.75">
      <c r="A18" s="41"/>
      <c r="B18" s="42"/>
      <c r="C18" s="43"/>
      <c r="D18" s="42"/>
      <c r="E18" s="42"/>
      <c r="F18" s="42"/>
      <c r="G18" s="44"/>
      <c r="H18" s="42"/>
      <c r="I18" s="27" t="s">
        <v>22</v>
      </c>
      <c r="J18" s="42"/>
      <c r="K18" s="45"/>
      <c r="L18" s="46" t="e">
        <f t="shared" si="0"/>
        <v>#DIV/0!</v>
      </c>
      <c r="M18" s="42"/>
      <c r="N18" s="50"/>
      <c r="O18" s="49"/>
      <c r="P18" s="42"/>
    </row>
    <row r="19" spans="1:16" ht="12.75">
      <c r="A19" s="41" t="s">
        <v>28</v>
      </c>
      <c r="B19" s="42" t="s">
        <v>29</v>
      </c>
      <c r="C19" s="43">
        <v>36901</v>
      </c>
      <c r="D19" s="42" t="s">
        <v>30</v>
      </c>
      <c r="E19" s="42" t="s">
        <v>31</v>
      </c>
      <c r="F19" s="42" t="s">
        <v>32</v>
      </c>
      <c r="G19" s="44"/>
      <c r="H19" s="42"/>
      <c r="I19" s="27" t="s">
        <v>22</v>
      </c>
      <c r="J19" s="42"/>
      <c r="K19" s="45"/>
      <c r="L19" s="46" t="s">
        <v>41</v>
      </c>
      <c r="M19" s="42"/>
      <c r="N19" s="47" t="s">
        <v>41</v>
      </c>
      <c r="O19" s="49" t="s">
        <v>42</v>
      </c>
      <c r="P19" s="42"/>
    </row>
    <row r="20" spans="1:16" ht="12.75">
      <c r="A20" s="41"/>
      <c r="B20" s="42"/>
      <c r="C20" s="43"/>
      <c r="D20" s="42"/>
      <c r="E20" s="42"/>
      <c r="F20" s="42"/>
      <c r="G20" s="44"/>
      <c r="H20" s="42"/>
      <c r="I20" s="27" t="s">
        <v>22</v>
      </c>
      <c r="J20" s="42"/>
      <c r="K20" s="45"/>
      <c r="L20" s="46" t="e">
        <f t="shared" si="0"/>
        <v>#DIV/0!</v>
      </c>
      <c r="M20" s="42"/>
      <c r="N20" s="50"/>
      <c r="O20" s="49"/>
      <c r="P20" s="42"/>
    </row>
    <row r="21" spans="1:16" ht="12.75">
      <c r="A21" s="41" t="s">
        <v>28</v>
      </c>
      <c r="B21" s="42" t="s">
        <v>29</v>
      </c>
      <c r="C21" s="43">
        <v>36909</v>
      </c>
      <c r="D21" s="42" t="s">
        <v>43</v>
      </c>
      <c r="E21" s="42" t="s">
        <v>44</v>
      </c>
      <c r="F21" s="42" t="s">
        <v>32</v>
      </c>
      <c r="G21" s="44">
        <v>8.2</v>
      </c>
      <c r="H21" s="42">
        <v>4</v>
      </c>
      <c r="I21" s="27" t="s">
        <v>22</v>
      </c>
      <c r="J21" s="42">
        <v>2</v>
      </c>
      <c r="K21" s="45">
        <v>8.6</v>
      </c>
      <c r="L21" s="46">
        <f t="shared" si="0"/>
        <v>8.466666666666667</v>
      </c>
      <c r="M21" s="42">
        <v>2.5</v>
      </c>
      <c r="N21" s="55">
        <v>8.5</v>
      </c>
      <c r="O21" s="49">
        <v>1.5</v>
      </c>
      <c r="P21" s="42" t="s">
        <v>45</v>
      </c>
    </row>
    <row r="22" spans="1:16" ht="12.75">
      <c r="A22" s="41" t="s">
        <v>28</v>
      </c>
      <c r="B22" s="42" t="s">
        <v>29</v>
      </c>
      <c r="C22" s="43">
        <v>36909</v>
      </c>
      <c r="D22" s="42" t="s">
        <v>43</v>
      </c>
      <c r="E22" s="42" t="s">
        <v>44</v>
      </c>
      <c r="F22" s="42" t="s">
        <v>32</v>
      </c>
      <c r="G22" s="44">
        <v>8.2</v>
      </c>
      <c r="H22" s="42">
        <v>3</v>
      </c>
      <c r="I22" s="27" t="s">
        <v>22</v>
      </c>
      <c r="J22" s="42">
        <v>1</v>
      </c>
      <c r="K22" s="45">
        <v>8.6</v>
      </c>
      <c r="L22" s="46">
        <f t="shared" si="0"/>
        <v>8.5</v>
      </c>
      <c r="M22" s="42">
        <v>2.5</v>
      </c>
      <c r="N22" s="50">
        <f>SUM(L21:L22)/2</f>
        <v>8.483333333333334</v>
      </c>
      <c r="O22" s="49">
        <v>1.5</v>
      </c>
      <c r="P22" s="42"/>
    </row>
    <row r="23" spans="1:16" ht="12.75">
      <c r="A23" s="41"/>
      <c r="B23" s="42"/>
      <c r="C23" s="43"/>
      <c r="D23" s="42"/>
      <c r="E23" s="42"/>
      <c r="F23" s="42"/>
      <c r="G23" s="44"/>
      <c r="H23" s="42"/>
      <c r="I23" s="27" t="s">
        <v>22</v>
      </c>
      <c r="J23" s="42"/>
      <c r="K23" s="45"/>
      <c r="L23" s="46" t="e">
        <f t="shared" si="0"/>
        <v>#DIV/0!</v>
      </c>
      <c r="M23" s="42"/>
      <c r="N23" s="50"/>
      <c r="O23" s="49"/>
      <c r="P23" s="42"/>
    </row>
    <row r="24" spans="1:16" ht="12.75">
      <c r="A24" s="41" t="s">
        <v>28</v>
      </c>
      <c r="B24" s="42" t="s">
        <v>29</v>
      </c>
      <c r="C24" s="43">
        <v>36920</v>
      </c>
      <c r="D24" s="42" t="s">
        <v>46</v>
      </c>
      <c r="E24" s="42" t="s">
        <v>47</v>
      </c>
      <c r="F24" s="42" t="s">
        <v>32</v>
      </c>
      <c r="G24" s="44"/>
      <c r="H24" s="42"/>
      <c r="I24" s="27" t="s">
        <v>22</v>
      </c>
      <c r="J24" s="42">
        <v>0</v>
      </c>
      <c r="K24" s="45">
        <v>8.2</v>
      </c>
      <c r="L24" s="46">
        <v>8.2</v>
      </c>
      <c r="M24" s="42">
        <v>2</v>
      </c>
      <c r="N24" s="55">
        <v>8.2</v>
      </c>
      <c r="O24" s="49">
        <v>2</v>
      </c>
      <c r="P24" s="42" t="s">
        <v>48</v>
      </c>
    </row>
    <row r="25" spans="1:16" ht="12.75">
      <c r="A25" s="41"/>
      <c r="B25" s="42"/>
      <c r="C25" s="43"/>
      <c r="D25" s="42"/>
      <c r="E25" s="42"/>
      <c r="F25" s="42"/>
      <c r="G25" s="44"/>
      <c r="H25" s="42"/>
      <c r="I25" s="27" t="s">
        <v>22</v>
      </c>
      <c r="J25" s="42"/>
      <c r="K25" s="45"/>
      <c r="L25" s="46" t="e">
        <f t="shared" si="0"/>
        <v>#DIV/0!</v>
      </c>
      <c r="M25" s="42"/>
      <c r="N25" s="50"/>
      <c r="O25" s="49"/>
      <c r="P25" s="42"/>
    </row>
    <row r="26" spans="1:16" ht="12.75">
      <c r="A26" s="41" t="s">
        <v>28</v>
      </c>
      <c r="B26" s="42" t="s">
        <v>29</v>
      </c>
      <c r="C26" s="43">
        <v>36947</v>
      </c>
      <c r="D26" s="42" t="s">
        <v>49</v>
      </c>
      <c r="E26" s="42" t="s">
        <v>50</v>
      </c>
      <c r="F26" s="42" t="s">
        <v>32</v>
      </c>
      <c r="G26" s="44"/>
      <c r="H26" s="42"/>
      <c r="I26" s="27" t="s">
        <v>22</v>
      </c>
      <c r="J26" s="42">
        <v>0.5</v>
      </c>
      <c r="K26" s="45">
        <v>8</v>
      </c>
      <c r="L26" s="46">
        <v>7.9</v>
      </c>
      <c r="M26" s="42">
        <v>1.5</v>
      </c>
      <c r="N26" s="50"/>
      <c r="O26" s="49">
        <v>2</v>
      </c>
      <c r="P26" s="42"/>
    </row>
    <row r="27" spans="1:16" ht="12.75">
      <c r="A27" s="41" t="s">
        <v>28</v>
      </c>
      <c r="B27" s="42" t="s">
        <v>29</v>
      </c>
      <c r="C27" s="43">
        <v>36947</v>
      </c>
      <c r="D27" s="42" t="s">
        <v>49</v>
      </c>
      <c r="E27" s="42" t="s">
        <v>50</v>
      </c>
      <c r="F27" s="42" t="s">
        <v>32</v>
      </c>
      <c r="G27" s="44">
        <v>6.9</v>
      </c>
      <c r="H27" s="42">
        <v>6</v>
      </c>
      <c r="I27" s="27" t="s">
        <v>22</v>
      </c>
      <c r="J27" s="42">
        <v>1.5</v>
      </c>
      <c r="K27" s="45">
        <v>8.2</v>
      </c>
      <c r="L27" s="46">
        <f t="shared" si="0"/>
        <v>7.9399999999999995</v>
      </c>
      <c r="M27" s="42">
        <v>2.5</v>
      </c>
      <c r="N27" s="55">
        <v>7.9</v>
      </c>
      <c r="O27" s="49">
        <v>2</v>
      </c>
      <c r="P27" s="42"/>
    </row>
    <row r="28" spans="1:16" ht="12.75">
      <c r="A28" s="41" t="s">
        <v>28</v>
      </c>
      <c r="B28" s="42" t="s">
        <v>29</v>
      </c>
      <c r="C28" s="43">
        <v>36947</v>
      </c>
      <c r="D28" s="42" t="s">
        <v>49</v>
      </c>
      <c r="E28" s="42" t="s">
        <v>50</v>
      </c>
      <c r="F28" s="42" t="s">
        <v>32</v>
      </c>
      <c r="G28" s="44">
        <v>6.9</v>
      </c>
      <c r="H28" s="42">
        <v>6</v>
      </c>
      <c r="I28" s="27" t="s">
        <v>22</v>
      </c>
      <c r="J28" s="42">
        <v>1</v>
      </c>
      <c r="K28" s="45">
        <v>8.2</v>
      </c>
      <c r="L28" s="46">
        <f t="shared" si="0"/>
        <v>8.014285714285714</v>
      </c>
      <c r="M28" s="42">
        <v>2.5</v>
      </c>
      <c r="N28" s="50">
        <f>SUM(L26:L28)/3</f>
        <v>7.951428571428572</v>
      </c>
      <c r="O28" s="49">
        <v>2</v>
      </c>
      <c r="P28" s="42"/>
    </row>
    <row r="29" spans="1:16" ht="12.75">
      <c r="A29" s="41"/>
      <c r="B29" s="42"/>
      <c r="C29" s="43"/>
      <c r="D29" s="42"/>
      <c r="E29" s="42"/>
      <c r="F29" s="42"/>
      <c r="G29" s="44"/>
      <c r="H29" s="42"/>
      <c r="I29" s="27" t="s">
        <v>22</v>
      </c>
      <c r="J29" s="42"/>
      <c r="K29" s="45"/>
      <c r="L29" s="46" t="e">
        <f t="shared" si="0"/>
        <v>#DIV/0!</v>
      </c>
      <c r="M29" s="42"/>
      <c r="N29" s="50"/>
      <c r="O29" s="49"/>
      <c r="P29" s="42"/>
    </row>
    <row r="30" spans="1:16" ht="12.75">
      <c r="A30" s="41" t="s">
        <v>28</v>
      </c>
      <c r="B30" s="42" t="s">
        <v>29</v>
      </c>
      <c r="C30" s="43">
        <v>36964</v>
      </c>
      <c r="D30" s="42" t="s">
        <v>51</v>
      </c>
      <c r="E30" s="42" t="s">
        <v>52</v>
      </c>
      <c r="F30" s="42" t="s">
        <v>32</v>
      </c>
      <c r="G30" s="44">
        <v>8</v>
      </c>
      <c r="H30" s="42">
        <v>1</v>
      </c>
      <c r="I30" s="27" t="s">
        <v>22</v>
      </c>
      <c r="J30" s="42">
        <v>1</v>
      </c>
      <c r="K30" s="45">
        <v>8.2</v>
      </c>
      <c r="L30" s="46">
        <f t="shared" si="0"/>
        <v>8.1</v>
      </c>
      <c r="M30" s="42">
        <v>2.5</v>
      </c>
      <c r="N30" s="55">
        <v>8.1</v>
      </c>
      <c r="O30" s="49">
        <v>1</v>
      </c>
      <c r="P30" s="42" t="s">
        <v>34</v>
      </c>
    </row>
    <row r="31" spans="1:16" ht="12.75">
      <c r="A31" s="41"/>
      <c r="B31" s="42"/>
      <c r="C31" s="43"/>
      <c r="D31" s="42"/>
      <c r="E31" s="42"/>
      <c r="F31" s="42"/>
      <c r="G31" s="44"/>
      <c r="H31" s="42"/>
      <c r="I31" s="27" t="s">
        <v>22</v>
      </c>
      <c r="J31" s="42"/>
      <c r="K31" s="45"/>
      <c r="L31" s="46" t="e">
        <f t="shared" si="0"/>
        <v>#DIV/0!</v>
      </c>
      <c r="M31" s="42"/>
      <c r="N31" s="55"/>
      <c r="O31" s="49"/>
      <c r="P31" s="42"/>
    </row>
    <row r="32" spans="1:16" ht="12.75">
      <c r="A32" s="41" t="s">
        <v>28</v>
      </c>
      <c r="B32" s="42" t="s">
        <v>29</v>
      </c>
      <c r="C32" s="43">
        <v>36967</v>
      </c>
      <c r="D32" s="42" t="s">
        <v>53</v>
      </c>
      <c r="E32" s="42" t="s">
        <v>49</v>
      </c>
      <c r="F32" s="42" t="s">
        <v>32</v>
      </c>
      <c r="G32" s="44">
        <v>8</v>
      </c>
      <c r="H32" s="42">
        <v>1</v>
      </c>
      <c r="I32" s="27" t="s">
        <v>22</v>
      </c>
      <c r="J32" s="42">
        <v>4</v>
      </c>
      <c r="K32" s="45">
        <v>8.6</v>
      </c>
      <c r="L32" s="46">
        <f t="shared" si="0"/>
        <v>8.12</v>
      </c>
      <c r="M32" s="42">
        <v>1.5</v>
      </c>
      <c r="N32" s="55">
        <v>8.2</v>
      </c>
      <c r="O32" s="49">
        <v>2.2</v>
      </c>
      <c r="P32" s="42"/>
    </row>
    <row r="33" spans="1:16" ht="12.75">
      <c r="A33" s="41" t="s">
        <v>28</v>
      </c>
      <c r="B33" s="42" t="s">
        <v>29</v>
      </c>
      <c r="C33" s="43">
        <v>36967</v>
      </c>
      <c r="D33" s="42" t="s">
        <v>53</v>
      </c>
      <c r="E33" s="42" t="s">
        <v>49</v>
      </c>
      <c r="F33" s="42" t="s">
        <v>32</v>
      </c>
      <c r="G33" s="44">
        <v>8.2</v>
      </c>
      <c r="H33" s="42">
        <v>1</v>
      </c>
      <c r="I33" s="27" t="s">
        <v>22</v>
      </c>
      <c r="J33" s="42">
        <v>4</v>
      </c>
      <c r="K33" s="45">
        <v>8.6</v>
      </c>
      <c r="L33" s="46">
        <f t="shared" si="0"/>
        <v>8.28</v>
      </c>
      <c r="M33" s="42">
        <v>1.5</v>
      </c>
      <c r="N33" s="50">
        <f>SUM(L32:L33)/2</f>
        <v>8.2</v>
      </c>
      <c r="O33" s="49">
        <v>2.2</v>
      </c>
      <c r="P33" s="42"/>
    </row>
    <row r="34" spans="1:16" ht="12.75">
      <c r="A34" s="41"/>
      <c r="B34" s="42"/>
      <c r="C34" s="43"/>
      <c r="D34" s="42"/>
      <c r="E34" s="42"/>
      <c r="F34" s="42"/>
      <c r="G34" s="44"/>
      <c r="H34" s="42"/>
      <c r="I34" s="27" t="s">
        <v>22</v>
      </c>
      <c r="J34" s="42"/>
      <c r="K34" s="45"/>
      <c r="L34" s="46" t="e">
        <f t="shared" si="0"/>
        <v>#DIV/0!</v>
      </c>
      <c r="M34" s="42"/>
      <c r="N34" s="55"/>
      <c r="O34" s="49"/>
      <c r="P34" s="42"/>
    </row>
    <row r="35" spans="1:16" ht="12.75">
      <c r="A35" s="41" t="s">
        <v>28</v>
      </c>
      <c r="B35" s="42" t="s">
        <v>29</v>
      </c>
      <c r="C35" s="43">
        <v>36975</v>
      </c>
      <c r="D35" s="42" t="s">
        <v>54</v>
      </c>
      <c r="E35" s="42" t="s">
        <v>55</v>
      </c>
      <c r="F35" s="42" t="s">
        <v>32</v>
      </c>
      <c r="G35" s="44">
        <v>8.2</v>
      </c>
      <c r="H35" s="42">
        <v>2</v>
      </c>
      <c r="I35" s="27" t="s">
        <v>22</v>
      </c>
      <c r="J35" s="42">
        <v>3</v>
      </c>
      <c r="K35" s="45">
        <v>8.6</v>
      </c>
      <c r="L35" s="46">
        <f t="shared" si="0"/>
        <v>8.36</v>
      </c>
      <c r="M35" s="42">
        <v>1.5</v>
      </c>
      <c r="N35" s="55">
        <v>8.3</v>
      </c>
      <c r="O35" s="49">
        <v>1.8</v>
      </c>
      <c r="P35" s="42"/>
    </row>
    <row r="36" spans="1:16" ht="12.75">
      <c r="A36" s="41" t="s">
        <v>28</v>
      </c>
      <c r="B36" s="42" t="s">
        <v>29</v>
      </c>
      <c r="C36" s="43">
        <v>36975</v>
      </c>
      <c r="D36" s="42" t="s">
        <v>54</v>
      </c>
      <c r="E36" s="42" t="s">
        <v>55</v>
      </c>
      <c r="F36" s="42" t="s">
        <v>32</v>
      </c>
      <c r="G36" s="44">
        <v>8</v>
      </c>
      <c r="H36" s="42">
        <v>3</v>
      </c>
      <c r="I36" s="27" t="s">
        <v>22</v>
      </c>
      <c r="J36" s="42">
        <v>3</v>
      </c>
      <c r="K36" s="45">
        <v>8.6</v>
      </c>
      <c r="L36" s="46">
        <f t="shared" si="0"/>
        <v>8.3</v>
      </c>
      <c r="M36" s="42">
        <v>1.5</v>
      </c>
      <c r="N36" s="50">
        <f>SUM(L35:L36)/2</f>
        <v>8.33</v>
      </c>
      <c r="O36" s="49">
        <v>1.8</v>
      </c>
      <c r="P36" s="42"/>
    </row>
    <row r="37" spans="1:16" ht="12.75">
      <c r="A37" s="41"/>
      <c r="B37" s="42"/>
      <c r="C37" s="43"/>
      <c r="D37" s="42"/>
      <c r="E37" s="42"/>
      <c r="F37" s="42"/>
      <c r="G37" s="44"/>
      <c r="H37" s="42"/>
      <c r="I37" s="27" t="s">
        <v>22</v>
      </c>
      <c r="J37" s="42"/>
      <c r="K37" s="45"/>
      <c r="L37" s="46" t="e">
        <f aca="true" t="shared" si="1" ref="L37:L43">SUM(G37)+H37/(H37+J37)*(K37-G37)</f>
        <v>#DIV/0!</v>
      </c>
      <c r="M37" s="42"/>
      <c r="N37" s="55"/>
      <c r="O37" s="49"/>
      <c r="P37" s="42"/>
    </row>
    <row r="38" spans="1:16" ht="12.75">
      <c r="A38" s="41" t="s">
        <v>28</v>
      </c>
      <c r="B38" s="42" t="s">
        <v>29</v>
      </c>
      <c r="C38" s="43">
        <v>36980</v>
      </c>
      <c r="D38" s="42" t="s">
        <v>44</v>
      </c>
      <c r="E38" s="42" t="s">
        <v>56</v>
      </c>
      <c r="F38" s="42" t="s">
        <v>32</v>
      </c>
      <c r="G38" s="44">
        <v>8.2</v>
      </c>
      <c r="H38" s="42">
        <v>2</v>
      </c>
      <c r="I38" s="27" t="s">
        <v>22</v>
      </c>
      <c r="J38" s="42">
        <v>2</v>
      </c>
      <c r="K38" s="45">
        <v>8.6</v>
      </c>
      <c r="L38" s="46">
        <f t="shared" si="1"/>
        <v>8.399999999999999</v>
      </c>
      <c r="M38" s="42">
        <v>1.5</v>
      </c>
      <c r="N38" s="55">
        <v>8.4</v>
      </c>
      <c r="O38" s="49">
        <v>2.2</v>
      </c>
      <c r="P38" s="42"/>
    </row>
    <row r="39" spans="1:16" ht="12.75">
      <c r="A39" s="41" t="s">
        <v>28</v>
      </c>
      <c r="B39" s="42" t="s">
        <v>29</v>
      </c>
      <c r="C39" s="43">
        <v>36980</v>
      </c>
      <c r="D39" s="42" t="s">
        <v>44</v>
      </c>
      <c r="E39" s="42" t="s">
        <v>56</v>
      </c>
      <c r="F39" s="42" t="s">
        <v>32</v>
      </c>
      <c r="G39" s="44">
        <v>8</v>
      </c>
      <c r="H39" s="42">
        <v>3</v>
      </c>
      <c r="I39" s="27" t="s">
        <v>22</v>
      </c>
      <c r="J39" s="42">
        <v>2</v>
      </c>
      <c r="K39" s="45">
        <v>8.6</v>
      </c>
      <c r="L39" s="46">
        <f t="shared" si="1"/>
        <v>8.36</v>
      </c>
      <c r="M39" s="42">
        <v>1.5</v>
      </c>
      <c r="N39" s="50">
        <f>SUM(L38:L39)/2</f>
        <v>8.379999999999999</v>
      </c>
      <c r="O39" s="49">
        <v>2.2</v>
      </c>
      <c r="P39" s="42"/>
    </row>
    <row r="40" spans="1:16" ht="12.75">
      <c r="A40" s="41"/>
      <c r="B40" s="42"/>
      <c r="C40" s="43"/>
      <c r="D40" s="42"/>
      <c r="E40" s="42"/>
      <c r="F40" s="42"/>
      <c r="G40" s="44"/>
      <c r="H40" s="42"/>
      <c r="I40" s="27" t="s">
        <v>22</v>
      </c>
      <c r="J40" s="42"/>
      <c r="K40" s="45"/>
      <c r="L40" s="46" t="e">
        <f t="shared" si="1"/>
        <v>#DIV/0!</v>
      </c>
      <c r="M40" s="42"/>
      <c r="N40" s="50"/>
      <c r="O40" s="49"/>
      <c r="P40" s="42"/>
    </row>
    <row r="41" spans="1:16" ht="12.75">
      <c r="A41" s="41" t="s">
        <v>28</v>
      </c>
      <c r="B41" s="42" t="s">
        <v>57</v>
      </c>
      <c r="C41" s="43">
        <v>36992</v>
      </c>
      <c r="D41" s="42" t="s">
        <v>58</v>
      </c>
      <c r="E41" s="42" t="s">
        <v>59</v>
      </c>
      <c r="F41" s="42" t="s">
        <v>32</v>
      </c>
      <c r="G41" s="44">
        <v>8.2</v>
      </c>
      <c r="H41" s="42">
        <v>2</v>
      </c>
      <c r="I41" s="27" t="s">
        <v>22</v>
      </c>
      <c r="J41" s="42">
        <v>4</v>
      </c>
      <c r="K41" s="45">
        <v>9.4</v>
      </c>
      <c r="L41" s="46">
        <f t="shared" si="1"/>
        <v>8.6</v>
      </c>
      <c r="M41" s="42">
        <v>2</v>
      </c>
      <c r="N41" s="50"/>
      <c r="O41" s="49">
        <v>4</v>
      </c>
      <c r="P41" s="42" t="s">
        <v>60</v>
      </c>
    </row>
    <row r="42" spans="1:16" ht="12.75">
      <c r="A42" s="41" t="s">
        <v>28</v>
      </c>
      <c r="B42" s="42" t="s">
        <v>57</v>
      </c>
      <c r="C42" s="43">
        <v>36992</v>
      </c>
      <c r="D42" s="42" t="s">
        <v>58</v>
      </c>
      <c r="E42" s="42" t="s">
        <v>59</v>
      </c>
      <c r="F42" s="42" t="s">
        <v>32</v>
      </c>
      <c r="G42" s="44">
        <v>8.2</v>
      </c>
      <c r="H42" s="42">
        <v>2</v>
      </c>
      <c r="I42" s="27" t="s">
        <v>22</v>
      </c>
      <c r="J42" s="42">
        <v>1</v>
      </c>
      <c r="K42" s="45">
        <v>8.6</v>
      </c>
      <c r="L42" s="46">
        <f t="shared" si="1"/>
        <v>8.466666666666667</v>
      </c>
      <c r="M42" s="42">
        <v>2</v>
      </c>
      <c r="N42" s="47">
        <v>8.5</v>
      </c>
      <c r="O42" s="49">
        <v>4</v>
      </c>
      <c r="P42" s="42"/>
    </row>
    <row r="43" spans="1:16" ht="12.75">
      <c r="A43" s="41" t="s">
        <v>28</v>
      </c>
      <c r="B43" s="42" t="s">
        <v>57</v>
      </c>
      <c r="C43" s="43">
        <v>36992</v>
      </c>
      <c r="D43" s="42" t="s">
        <v>58</v>
      </c>
      <c r="E43" s="42" t="s">
        <v>59</v>
      </c>
      <c r="F43" s="42" t="s">
        <v>32</v>
      </c>
      <c r="G43" s="44">
        <v>8.2</v>
      </c>
      <c r="H43" s="42">
        <v>2</v>
      </c>
      <c r="I43" s="27" t="s">
        <v>22</v>
      </c>
      <c r="J43" s="42">
        <v>0.5</v>
      </c>
      <c r="K43" s="45">
        <v>8.6</v>
      </c>
      <c r="L43" s="46">
        <f t="shared" si="1"/>
        <v>8.52</v>
      </c>
      <c r="M43" s="42">
        <v>2</v>
      </c>
      <c r="N43" s="50">
        <f>SUM(L41:L43)/3</f>
        <v>8.528888888888888</v>
      </c>
      <c r="O43" s="49">
        <v>4</v>
      </c>
      <c r="P43" s="42"/>
    </row>
    <row r="44" spans="1:16" ht="12.75">
      <c r="A44" s="41"/>
      <c r="B44" s="42"/>
      <c r="C44" s="43"/>
      <c r="D44" s="42"/>
      <c r="E44" s="42"/>
      <c r="F44" s="42"/>
      <c r="G44" s="44"/>
      <c r="H44" s="42"/>
      <c r="I44" s="27" t="s">
        <v>22</v>
      </c>
      <c r="J44" s="42"/>
      <c r="K44" s="45"/>
      <c r="L44" s="46" t="e">
        <f>SUM(G44)+H44/(H44+J44)*(K44-G44)</f>
        <v>#DIV/0!</v>
      </c>
      <c r="M44" s="42"/>
      <c r="N44" s="50"/>
      <c r="O44" s="49"/>
      <c r="P44" s="42"/>
    </row>
    <row r="45" spans="1:16" ht="12.75">
      <c r="A45" s="41" t="s">
        <v>28</v>
      </c>
      <c r="B45" s="42" t="s">
        <v>57</v>
      </c>
      <c r="C45" s="43">
        <v>36993</v>
      </c>
      <c r="D45" s="42" t="s">
        <v>61</v>
      </c>
      <c r="E45" s="42" t="s">
        <v>62</v>
      </c>
      <c r="F45" s="42" t="s">
        <v>32</v>
      </c>
      <c r="G45" s="44">
        <v>8.2</v>
      </c>
      <c r="H45" s="42">
        <v>2.5</v>
      </c>
      <c r="I45" s="27" t="s">
        <v>22</v>
      </c>
      <c r="J45" s="42">
        <v>0.5</v>
      </c>
      <c r="K45" s="45">
        <v>8.6</v>
      </c>
      <c r="L45" s="46">
        <f>SUM(G45)+H45/(H45+J45)*(K45-G45)</f>
        <v>8.533333333333333</v>
      </c>
      <c r="M45" s="42">
        <v>1.5</v>
      </c>
      <c r="N45" s="47">
        <v>8.5</v>
      </c>
      <c r="O45" s="49" t="s">
        <v>63</v>
      </c>
      <c r="P45" s="42" t="s">
        <v>64</v>
      </c>
    </row>
    <row r="46" spans="1:16" ht="13.5" thickBot="1">
      <c r="A46" s="59"/>
      <c r="B46" s="60"/>
      <c r="C46" s="61"/>
      <c r="D46" s="60"/>
      <c r="E46" s="60"/>
      <c r="F46" s="60"/>
      <c r="G46" s="62"/>
      <c r="H46" s="60"/>
      <c r="I46" s="63" t="s">
        <v>22</v>
      </c>
      <c r="J46" s="60"/>
      <c r="K46" s="64"/>
      <c r="L46" s="65" t="e">
        <f aca="true" t="shared" si="2" ref="L46:L61">SUM(G46)+H46/(H46+J46)*(K46-G46)</f>
        <v>#DIV/0!</v>
      </c>
      <c r="M46" s="60"/>
      <c r="N46" s="66"/>
      <c r="O46" s="67"/>
      <c r="P46" s="60"/>
    </row>
    <row r="47" spans="1:16" ht="13.5" thickTop="1">
      <c r="A47" s="41"/>
      <c r="B47" s="42"/>
      <c r="C47" s="43"/>
      <c r="D47" s="42"/>
      <c r="E47" s="42"/>
      <c r="F47" s="42"/>
      <c r="G47" s="44"/>
      <c r="H47" s="42"/>
      <c r="I47" s="27" t="s">
        <v>22</v>
      </c>
      <c r="J47" s="42"/>
      <c r="K47" s="45"/>
      <c r="L47" s="46" t="e">
        <f t="shared" si="2"/>
        <v>#DIV/0!</v>
      </c>
      <c r="M47" s="42"/>
      <c r="N47" s="55"/>
      <c r="O47" s="49"/>
      <c r="P47" s="42"/>
    </row>
    <row r="48" spans="1:16" ht="12.75">
      <c r="A48" s="41" t="s">
        <v>28</v>
      </c>
      <c r="B48" s="42" t="s">
        <v>29</v>
      </c>
      <c r="C48" s="43">
        <v>37602</v>
      </c>
      <c r="D48" s="68" t="s">
        <v>94</v>
      </c>
      <c r="E48" s="68" t="s">
        <v>95</v>
      </c>
      <c r="F48" s="42" t="s">
        <v>32</v>
      </c>
      <c r="G48" s="44">
        <v>7.4</v>
      </c>
      <c r="H48" s="42">
        <v>6</v>
      </c>
      <c r="I48" s="27" t="s">
        <v>22</v>
      </c>
      <c r="J48" s="42">
        <v>2.5</v>
      </c>
      <c r="K48" s="45">
        <v>8.2</v>
      </c>
      <c r="L48" s="46">
        <f t="shared" si="2"/>
        <v>7.964705882352941</v>
      </c>
      <c r="M48" s="42">
        <v>2</v>
      </c>
      <c r="N48" s="69">
        <v>7.9</v>
      </c>
      <c r="O48" s="49">
        <v>1.6</v>
      </c>
      <c r="P48" s="42"/>
    </row>
    <row r="49" spans="1:16" ht="12.75">
      <c r="A49" s="41" t="s">
        <v>28</v>
      </c>
      <c r="B49" s="42" t="s">
        <v>29</v>
      </c>
      <c r="C49" s="43">
        <v>37602</v>
      </c>
      <c r="D49" s="68" t="s">
        <v>94</v>
      </c>
      <c r="E49" s="68" t="s">
        <v>95</v>
      </c>
      <c r="F49" s="42" t="s">
        <v>32</v>
      </c>
      <c r="G49" s="44">
        <v>7.4</v>
      </c>
      <c r="H49" s="42">
        <v>6</v>
      </c>
      <c r="I49" s="27" t="s">
        <v>22</v>
      </c>
      <c r="J49" s="42">
        <v>1</v>
      </c>
      <c r="K49" s="45">
        <v>8</v>
      </c>
      <c r="L49" s="46">
        <f t="shared" si="2"/>
        <v>7.914285714285715</v>
      </c>
      <c r="M49" s="42">
        <v>2</v>
      </c>
      <c r="N49" s="50">
        <f>SUM(L48:L49)/2</f>
        <v>7.939495798319328</v>
      </c>
      <c r="O49" s="49">
        <v>1.6</v>
      </c>
      <c r="P49" s="42"/>
    </row>
    <row r="50" spans="1:16" ht="12.75">
      <c r="A50" s="41"/>
      <c r="B50" s="42"/>
      <c r="C50" s="43"/>
      <c r="D50" s="68"/>
      <c r="E50" s="68"/>
      <c r="F50" s="42"/>
      <c r="G50" s="44"/>
      <c r="H50" s="42"/>
      <c r="I50" s="27" t="s">
        <v>22</v>
      </c>
      <c r="J50" s="42"/>
      <c r="K50" s="45"/>
      <c r="L50" s="46" t="e">
        <f t="shared" si="2"/>
        <v>#DIV/0!</v>
      </c>
      <c r="M50" s="42"/>
      <c r="N50" s="50"/>
      <c r="O50" s="49"/>
      <c r="P50" s="42"/>
    </row>
    <row r="51" spans="1:16" ht="12.75">
      <c r="A51" s="41" t="s">
        <v>28</v>
      </c>
      <c r="B51" s="42" t="s">
        <v>29</v>
      </c>
      <c r="C51" s="43">
        <v>37605</v>
      </c>
      <c r="D51" s="68" t="s">
        <v>96</v>
      </c>
      <c r="E51" s="68" t="s">
        <v>97</v>
      </c>
      <c r="F51" s="42" t="s">
        <v>32</v>
      </c>
      <c r="G51" s="44">
        <v>8</v>
      </c>
      <c r="H51" s="42">
        <v>2.5</v>
      </c>
      <c r="I51" s="27" t="s">
        <v>22</v>
      </c>
      <c r="J51" s="42">
        <v>4</v>
      </c>
      <c r="K51" s="45">
        <v>8.6</v>
      </c>
      <c r="L51" s="46">
        <f t="shared" si="2"/>
        <v>8.23076923076923</v>
      </c>
      <c r="M51" s="42">
        <v>2</v>
      </c>
      <c r="N51" s="69">
        <v>8.3</v>
      </c>
      <c r="O51" s="49">
        <v>1.5</v>
      </c>
      <c r="P51" s="42"/>
    </row>
    <row r="52" spans="1:21" ht="12.75">
      <c r="A52" s="41" t="s">
        <v>28</v>
      </c>
      <c r="B52" s="42" t="s">
        <v>29</v>
      </c>
      <c r="C52" s="43">
        <v>37605</v>
      </c>
      <c r="D52" s="68" t="s">
        <v>96</v>
      </c>
      <c r="E52" s="68" t="s">
        <v>97</v>
      </c>
      <c r="F52" s="42" t="s">
        <v>32</v>
      </c>
      <c r="G52" s="44">
        <v>8.2</v>
      </c>
      <c r="H52" s="42">
        <v>1</v>
      </c>
      <c r="I52" s="27" t="s">
        <v>22</v>
      </c>
      <c r="J52" s="42">
        <v>4</v>
      </c>
      <c r="K52" s="45">
        <v>8.6</v>
      </c>
      <c r="L52" s="46">
        <f t="shared" si="2"/>
        <v>8.28</v>
      </c>
      <c r="M52" s="42">
        <v>2</v>
      </c>
      <c r="N52" s="50">
        <f>SUM(L51:L52)/2</f>
        <v>8.255384615384614</v>
      </c>
      <c r="O52" s="49">
        <v>1.5</v>
      </c>
      <c r="P52" s="42"/>
      <c r="U52" s="58"/>
    </row>
    <row r="53" spans="1:21" ht="12.75">
      <c r="A53" s="41"/>
      <c r="B53" s="42"/>
      <c r="C53" s="43"/>
      <c r="D53" s="68"/>
      <c r="E53" s="68"/>
      <c r="F53" s="42"/>
      <c r="G53" s="44"/>
      <c r="H53" s="42"/>
      <c r="I53" s="27" t="s">
        <v>22</v>
      </c>
      <c r="J53" s="42"/>
      <c r="K53" s="45"/>
      <c r="L53" s="46" t="e">
        <f t="shared" si="2"/>
        <v>#DIV/0!</v>
      </c>
      <c r="M53" s="42"/>
      <c r="N53" s="50"/>
      <c r="O53" s="49"/>
      <c r="P53" s="42"/>
      <c r="U53" s="58"/>
    </row>
    <row r="54" spans="1:21" ht="12.75">
      <c r="A54" s="41" t="s">
        <v>28</v>
      </c>
      <c r="B54" s="42" t="s">
        <v>29</v>
      </c>
      <c r="C54" s="43">
        <v>37611</v>
      </c>
      <c r="D54" s="42" t="s">
        <v>98</v>
      </c>
      <c r="E54" s="42" t="s">
        <v>99</v>
      </c>
      <c r="F54" s="42" t="s">
        <v>32</v>
      </c>
      <c r="G54" s="44">
        <v>8.2</v>
      </c>
      <c r="H54" s="42">
        <v>2</v>
      </c>
      <c r="I54" s="27" t="s">
        <v>22</v>
      </c>
      <c r="J54" s="42">
        <v>3</v>
      </c>
      <c r="K54" s="45">
        <v>8.6</v>
      </c>
      <c r="L54" s="46">
        <f t="shared" si="2"/>
        <v>8.36</v>
      </c>
      <c r="M54" s="42">
        <v>2</v>
      </c>
      <c r="N54" s="69">
        <v>8.4</v>
      </c>
      <c r="O54" s="49" t="s">
        <v>100</v>
      </c>
      <c r="P54" s="42"/>
      <c r="U54" s="58"/>
    </row>
    <row r="55" spans="1:21" ht="12.75">
      <c r="A55" s="41"/>
      <c r="B55" s="42"/>
      <c r="C55" s="43"/>
      <c r="D55" s="68"/>
      <c r="E55" s="68"/>
      <c r="F55" s="42"/>
      <c r="G55" s="44"/>
      <c r="H55" s="42"/>
      <c r="I55" s="27" t="s">
        <v>22</v>
      </c>
      <c r="J55" s="42"/>
      <c r="K55" s="45"/>
      <c r="L55" s="46" t="e">
        <f t="shared" si="2"/>
        <v>#DIV/0!</v>
      </c>
      <c r="M55" s="42"/>
      <c r="N55" s="50"/>
      <c r="O55" s="49"/>
      <c r="P55" s="42"/>
      <c r="U55" s="58"/>
    </row>
    <row r="56" spans="1:21" ht="12.75">
      <c r="A56" s="41" t="s">
        <v>28</v>
      </c>
      <c r="B56" s="42" t="s">
        <v>29</v>
      </c>
      <c r="C56" s="43">
        <v>37614</v>
      </c>
      <c r="D56" s="42" t="s">
        <v>102</v>
      </c>
      <c r="E56" s="42" t="s">
        <v>101</v>
      </c>
      <c r="F56" s="42" t="s">
        <v>32</v>
      </c>
      <c r="G56" s="44">
        <v>8.2</v>
      </c>
      <c r="H56" s="42">
        <v>3.5</v>
      </c>
      <c r="I56" s="27" t="s">
        <v>22</v>
      </c>
      <c r="J56" s="42">
        <v>1</v>
      </c>
      <c r="K56" s="45">
        <v>8.6</v>
      </c>
      <c r="L56" s="46">
        <f t="shared" si="2"/>
        <v>8.511111111111111</v>
      </c>
      <c r="M56" s="42">
        <v>2</v>
      </c>
      <c r="N56" s="69">
        <v>8.5</v>
      </c>
      <c r="O56" s="49" t="s">
        <v>103</v>
      </c>
      <c r="P56" s="42"/>
      <c r="U56" s="58"/>
    </row>
    <row r="57" spans="1:21" ht="12.75">
      <c r="A57" s="41"/>
      <c r="B57" s="42"/>
      <c r="C57" s="43"/>
      <c r="D57" s="68"/>
      <c r="E57" s="68"/>
      <c r="F57" s="42"/>
      <c r="G57" s="44"/>
      <c r="H57" s="42"/>
      <c r="I57" s="27" t="s">
        <v>22</v>
      </c>
      <c r="J57" s="42"/>
      <c r="K57" s="45"/>
      <c r="L57" s="46" t="e">
        <f t="shared" si="2"/>
        <v>#DIV/0!</v>
      </c>
      <c r="M57" s="42"/>
      <c r="N57" s="50"/>
      <c r="O57" s="49"/>
      <c r="P57" s="42"/>
      <c r="U57" s="58"/>
    </row>
    <row r="58" spans="1:21" ht="12.75">
      <c r="A58" s="41"/>
      <c r="B58" s="42"/>
      <c r="C58" s="43"/>
      <c r="D58" s="68"/>
      <c r="E58" s="68"/>
      <c r="F58" s="42"/>
      <c r="G58" s="44"/>
      <c r="H58" s="42"/>
      <c r="I58" s="27"/>
      <c r="J58" s="42"/>
      <c r="K58" s="45"/>
      <c r="L58" s="46"/>
      <c r="M58" s="42"/>
      <c r="N58" s="50"/>
      <c r="O58" s="49"/>
      <c r="P58" s="42"/>
      <c r="U58" s="58"/>
    </row>
    <row r="59" spans="1:21" ht="12.75">
      <c r="A59" s="41" t="s">
        <v>28</v>
      </c>
      <c r="B59" s="42" t="s">
        <v>29</v>
      </c>
      <c r="C59" s="43">
        <v>37616</v>
      </c>
      <c r="D59" s="42" t="s">
        <v>110</v>
      </c>
      <c r="E59" s="42" t="s">
        <v>111</v>
      </c>
      <c r="F59" s="42" t="s">
        <v>32</v>
      </c>
      <c r="G59" s="44">
        <v>8.6</v>
      </c>
      <c r="H59" s="42">
        <v>2.5</v>
      </c>
      <c r="I59" s="27" t="s">
        <v>22</v>
      </c>
      <c r="J59" s="42">
        <v>6</v>
      </c>
      <c r="K59" s="45">
        <v>9.4</v>
      </c>
      <c r="L59" s="46">
        <f t="shared" si="2"/>
        <v>8.83529411764706</v>
      </c>
      <c r="M59" s="42">
        <v>2</v>
      </c>
      <c r="N59" s="69">
        <v>8.8</v>
      </c>
      <c r="O59" s="49">
        <v>1.8</v>
      </c>
      <c r="P59" s="42" t="s">
        <v>112</v>
      </c>
      <c r="U59" s="58"/>
    </row>
    <row r="60" spans="1:16" ht="12.75">
      <c r="A60" s="41"/>
      <c r="B60" s="42"/>
      <c r="C60" s="43"/>
      <c r="D60" s="68"/>
      <c r="E60" s="68"/>
      <c r="F60" s="42"/>
      <c r="G60" s="44"/>
      <c r="H60" s="42"/>
      <c r="I60" s="27" t="s">
        <v>22</v>
      </c>
      <c r="J60" s="42"/>
      <c r="K60" s="45"/>
      <c r="L60" s="46" t="e">
        <f t="shared" si="2"/>
        <v>#DIV/0!</v>
      </c>
      <c r="M60" s="42"/>
      <c r="N60" s="50"/>
      <c r="O60" s="49"/>
      <c r="P60" s="42"/>
    </row>
    <row r="61" spans="1:16" ht="12.75">
      <c r="A61" s="41" t="s">
        <v>28</v>
      </c>
      <c r="B61" s="42" t="s">
        <v>29</v>
      </c>
      <c r="C61" s="43">
        <v>37623</v>
      </c>
      <c r="D61" s="42" t="s">
        <v>113</v>
      </c>
      <c r="E61" s="42" t="s">
        <v>114</v>
      </c>
      <c r="F61" s="42" t="s">
        <v>32</v>
      </c>
      <c r="G61" s="44">
        <v>8.6</v>
      </c>
      <c r="H61" s="42">
        <v>4</v>
      </c>
      <c r="I61" s="27" t="s">
        <v>22</v>
      </c>
      <c r="J61" s="42">
        <v>3</v>
      </c>
      <c r="K61" s="45">
        <v>9.4</v>
      </c>
      <c r="L61" s="46">
        <f t="shared" si="2"/>
        <v>9.057142857142857</v>
      </c>
      <c r="M61" s="42">
        <v>2.5</v>
      </c>
      <c r="N61" s="69">
        <v>9</v>
      </c>
      <c r="O61" s="49">
        <v>1.2</v>
      </c>
      <c r="P61" s="42" t="s">
        <v>116</v>
      </c>
    </row>
    <row r="62" spans="1:16" ht="12.75">
      <c r="A62" s="41" t="s">
        <v>28</v>
      </c>
      <c r="B62" s="42" t="s">
        <v>29</v>
      </c>
      <c r="C62" s="43">
        <v>37623</v>
      </c>
      <c r="D62" s="42" t="s">
        <v>113</v>
      </c>
      <c r="E62" s="42" t="s">
        <v>114</v>
      </c>
      <c r="F62" s="42" t="s">
        <v>32</v>
      </c>
      <c r="G62" s="44" t="s">
        <v>115</v>
      </c>
      <c r="H62" s="42"/>
      <c r="I62" s="27" t="s">
        <v>22</v>
      </c>
      <c r="J62" s="42"/>
      <c r="K62" s="45"/>
      <c r="L62" s="46">
        <v>9</v>
      </c>
      <c r="M62" s="42">
        <v>2.5</v>
      </c>
      <c r="N62" s="50">
        <f>SUM(L61:L62)/2</f>
        <v>9.028571428571428</v>
      </c>
      <c r="O62" s="49">
        <v>1.2</v>
      </c>
      <c r="P62" s="42" t="s">
        <v>116</v>
      </c>
    </row>
    <row r="63" spans="1:16" ht="12.75">
      <c r="A63" s="41"/>
      <c r="B63" s="42"/>
      <c r="C63" s="43"/>
      <c r="D63" s="68"/>
      <c r="E63" s="68"/>
      <c r="F63" s="42"/>
      <c r="G63" s="44"/>
      <c r="H63" s="42"/>
      <c r="I63" s="27" t="s">
        <v>22</v>
      </c>
      <c r="J63" s="42"/>
      <c r="K63" s="45"/>
      <c r="L63" s="46" t="e">
        <f>SUM(G63)+H63/(H63+J63)*(K63-G63)</f>
        <v>#DIV/0!</v>
      </c>
      <c r="M63" s="42"/>
      <c r="N63" s="50"/>
      <c r="O63" s="49"/>
      <c r="P63" s="42"/>
    </row>
    <row r="64" spans="1:16" ht="12.75">
      <c r="A64" s="41" t="s">
        <v>28</v>
      </c>
      <c r="B64" s="42" t="s">
        <v>29</v>
      </c>
      <c r="C64" s="43">
        <v>37633</v>
      </c>
      <c r="D64" s="70" t="s">
        <v>117</v>
      </c>
      <c r="E64" s="68" t="s">
        <v>118</v>
      </c>
      <c r="F64" s="42" t="s">
        <v>32</v>
      </c>
      <c r="G64" s="44">
        <v>8.6</v>
      </c>
      <c r="H64" s="42">
        <v>5</v>
      </c>
      <c r="I64" s="27" t="s">
        <v>22</v>
      </c>
      <c r="J64" s="42">
        <v>3</v>
      </c>
      <c r="K64" s="45">
        <v>9.4</v>
      </c>
      <c r="L64" s="46">
        <f>SUM(G64)+H64/(H64+J64)*(K64-G64)</f>
        <v>9.1</v>
      </c>
      <c r="M64" s="42">
        <v>2.5</v>
      </c>
      <c r="N64" s="69">
        <v>9.1</v>
      </c>
      <c r="O64" s="49">
        <v>1.4</v>
      </c>
      <c r="P64" s="42" t="s">
        <v>116</v>
      </c>
    </row>
    <row r="65" spans="1:16" ht="12.75">
      <c r="A65" s="41" t="s">
        <v>28</v>
      </c>
      <c r="B65" s="42" t="s">
        <v>29</v>
      </c>
      <c r="C65" s="43">
        <v>37633</v>
      </c>
      <c r="D65" s="70" t="s">
        <v>117</v>
      </c>
      <c r="E65" s="68" t="s">
        <v>118</v>
      </c>
      <c r="F65" s="42" t="s">
        <v>32</v>
      </c>
      <c r="G65" s="44">
        <v>8.6</v>
      </c>
      <c r="H65" s="42">
        <v>5</v>
      </c>
      <c r="I65" s="27" t="s">
        <v>22</v>
      </c>
      <c r="J65" s="42">
        <v>4</v>
      </c>
      <c r="K65" s="45">
        <v>9.4</v>
      </c>
      <c r="L65" s="46">
        <f aca="true" t="shared" si="3" ref="L65:L97">SUM(G65)+H65/(H65+J65)*(K65-G65)</f>
        <v>9.044444444444444</v>
      </c>
      <c r="M65" s="42">
        <v>2.5</v>
      </c>
      <c r="N65" s="50">
        <f>SUM(L64:L65)/2</f>
        <v>9.072222222222223</v>
      </c>
      <c r="O65" s="49">
        <v>1.4</v>
      </c>
      <c r="P65" s="42" t="s">
        <v>116</v>
      </c>
    </row>
    <row r="66" spans="1:16" ht="12.75">
      <c r="A66" s="41"/>
      <c r="B66" s="42"/>
      <c r="C66" s="43"/>
      <c r="D66" s="68"/>
      <c r="E66" s="68"/>
      <c r="F66" s="42"/>
      <c r="G66" s="44"/>
      <c r="H66" s="42"/>
      <c r="I66" s="27" t="s">
        <v>22</v>
      </c>
      <c r="J66" s="42"/>
      <c r="K66" s="45"/>
      <c r="L66" s="46" t="e">
        <f t="shared" si="3"/>
        <v>#DIV/0!</v>
      </c>
      <c r="M66" s="42"/>
      <c r="N66" s="50"/>
      <c r="O66" s="49"/>
      <c r="P66" s="42"/>
    </row>
    <row r="67" spans="1:16" ht="12.75">
      <c r="A67" s="41" t="s">
        <v>28</v>
      </c>
      <c r="B67" s="42" t="s">
        <v>29</v>
      </c>
      <c r="C67" s="43">
        <v>37642</v>
      </c>
      <c r="D67" s="70" t="s">
        <v>119</v>
      </c>
      <c r="E67" s="42" t="s">
        <v>120</v>
      </c>
      <c r="F67" s="42" t="s">
        <v>32</v>
      </c>
      <c r="G67" s="44">
        <v>8.6</v>
      </c>
      <c r="H67" s="42">
        <v>4</v>
      </c>
      <c r="I67" s="27" t="s">
        <v>22</v>
      </c>
      <c r="J67" s="42">
        <v>4</v>
      </c>
      <c r="K67" s="45">
        <v>9.4</v>
      </c>
      <c r="L67" s="46">
        <f>SUM(G67)+H67/(H67+J67)*(K67-G67)</f>
        <v>9</v>
      </c>
      <c r="M67" s="42">
        <v>2.5</v>
      </c>
      <c r="N67" s="69">
        <v>9</v>
      </c>
      <c r="O67" s="49">
        <v>2.1</v>
      </c>
      <c r="P67" s="42" t="s">
        <v>116</v>
      </c>
    </row>
    <row r="68" spans="1:16" ht="12.75">
      <c r="A68" s="41"/>
      <c r="B68" s="42"/>
      <c r="C68" s="43"/>
      <c r="D68" s="68"/>
      <c r="E68" s="68"/>
      <c r="F68" s="42"/>
      <c r="G68" s="44"/>
      <c r="H68" s="42"/>
      <c r="I68" s="27" t="s">
        <v>22</v>
      </c>
      <c r="J68" s="42"/>
      <c r="K68" s="45"/>
      <c r="L68" s="46" t="e">
        <f t="shared" si="3"/>
        <v>#DIV/0!</v>
      </c>
      <c r="M68" s="42"/>
      <c r="N68" s="50"/>
      <c r="O68" s="49"/>
      <c r="P68" s="42"/>
    </row>
    <row r="69" spans="1:16" ht="12.75">
      <c r="A69" s="41" t="s">
        <v>28</v>
      </c>
      <c r="B69" s="42" t="s">
        <v>29</v>
      </c>
      <c r="C69" s="43">
        <v>37644</v>
      </c>
      <c r="D69" s="72" t="s">
        <v>121</v>
      </c>
      <c r="E69" s="42" t="s">
        <v>101</v>
      </c>
      <c r="F69" s="42" t="s">
        <v>32</v>
      </c>
      <c r="G69" s="44">
        <v>8.6</v>
      </c>
      <c r="H69" s="42">
        <v>3</v>
      </c>
      <c r="I69" s="27" t="s">
        <v>22</v>
      </c>
      <c r="J69" s="42">
        <v>3</v>
      </c>
      <c r="K69" s="45">
        <v>9.4</v>
      </c>
      <c r="L69" s="46">
        <f t="shared" si="3"/>
        <v>9</v>
      </c>
      <c r="M69" s="42">
        <v>2</v>
      </c>
      <c r="N69" s="69">
        <v>9</v>
      </c>
      <c r="O69" s="49">
        <v>2</v>
      </c>
      <c r="P69" s="42" t="s">
        <v>116</v>
      </c>
    </row>
    <row r="70" spans="1:16" ht="12.75">
      <c r="A70" s="41"/>
      <c r="B70" s="42"/>
      <c r="C70" s="43"/>
      <c r="D70" s="68"/>
      <c r="E70" s="68"/>
      <c r="F70" s="42"/>
      <c r="G70" s="44"/>
      <c r="H70" s="42"/>
      <c r="I70" s="27" t="s">
        <v>22</v>
      </c>
      <c r="J70" s="42"/>
      <c r="K70" s="45"/>
      <c r="L70" s="46" t="e">
        <f t="shared" si="3"/>
        <v>#DIV/0!</v>
      </c>
      <c r="M70" s="42"/>
      <c r="N70" s="50"/>
      <c r="O70" s="49"/>
      <c r="P70" s="42"/>
    </row>
    <row r="71" spans="1:16" ht="12.75">
      <c r="A71" s="41" t="s">
        <v>28</v>
      </c>
      <c r="B71" s="42" t="s">
        <v>29</v>
      </c>
      <c r="C71" s="43">
        <v>37646</v>
      </c>
      <c r="D71" s="70" t="s">
        <v>122</v>
      </c>
      <c r="E71" s="68" t="s">
        <v>123</v>
      </c>
      <c r="F71" s="42" t="s">
        <v>32</v>
      </c>
      <c r="G71" s="44">
        <v>8.6</v>
      </c>
      <c r="H71" s="42">
        <v>3</v>
      </c>
      <c r="I71" s="27" t="s">
        <v>22</v>
      </c>
      <c r="J71" s="42">
        <v>5</v>
      </c>
      <c r="K71" s="45">
        <v>9.4</v>
      </c>
      <c r="L71" s="46">
        <f>SUM(G71)+H71/(H71+J71)*(K71-G71)</f>
        <v>8.9</v>
      </c>
      <c r="M71" s="42">
        <v>1.5</v>
      </c>
      <c r="N71" s="69">
        <v>8.9</v>
      </c>
      <c r="O71" s="49">
        <v>1.4</v>
      </c>
      <c r="P71" s="42"/>
    </row>
    <row r="72" spans="1:16" ht="12.75">
      <c r="A72" s="41"/>
      <c r="B72" s="42"/>
      <c r="C72" s="43"/>
      <c r="D72" s="68"/>
      <c r="E72" s="68"/>
      <c r="F72" s="42"/>
      <c r="G72" s="44"/>
      <c r="H72" s="42"/>
      <c r="I72" s="27" t="s">
        <v>22</v>
      </c>
      <c r="J72" s="42"/>
      <c r="K72" s="45"/>
      <c r="L72" s="46" t="e">
        <f t="shared" si="3"/>
        <v>#DIV/0!</v>
      </c>
      <c r="M72" s="42"/>
      <c r="N72" s="50"/>
      <c r="O72" s="49"/>
      <c r="P72" s="42"/>
    </row>
    <row r="73" spans="1:16" ht="12.75">
      <c r="A73" s="41" t="s">
        <v>28</v>
      </c>
      <c r="B73" s="42" t="s">
        <v>29</v>
      </c>
      <c r="C73" s="43">
        <v>37650</v>
      </c>
      <c r="D73" s="72" t="s">
        <v>124</v>
      </c>
      <c r="E73" s="42" t="s">
        <v>125</v>
      </c>
      <c r="F73" s="42" t="s">
        <v>32</v>
      </c>
      <c r="G73" s="44">
        <v>8.6</v>
      </c>
      <c r="H73" s="42">
        <v>2</v>
      </c>
      <c r="I73" s="27" t="s">
        <v>22</v>
      </c>
      <c r="J73" s="42">
        <v>7</v>
      </c>
      <c r="K73" s="45">
        <v>9.4</v>
      </c>
      <c r="L73" s="46">
        <f>SUM(G73)+H73/(H73+J73)*(K73-G73)</f>
        <v>8.777777777777777</v>
      </c>
      <c r="M73" s="42">
        <v>2</v>
      </c>
      <c r="N73" s="69">
        <v>8.8</v>
      </c>
      <c r="O73" s="49">
        <v>1.1</v>
      </c>
      <c r="P73" s="42" t="s">
        <v>116</v>
      </c>
    </row>
    <row r="74" spans="1:16" ht="12.75">
      <c r="A74" s="41" t="s">
        <v>28</v>
      </c>
      <c r="B74" s="42" t="s">
        <v>29</v>
      </c>
      <c r="C74" s="43">
        <v>37650</v>
      </c>
      <c r="D74" s="72" t="s">
        <v>124</v>
      </c>
      <c r="E74" s="42" t="s">
        <v>125</v>
      </c>
      <c r="F74" s="42" t="s">
        <v>32</v>
      </c>
      <c r="G74" s="44" t="s">
        <v>115</v>
      </c>
      <c r="H74" s="42"/>
      <c r="I74" s="27" t="s">
        <v>22</v>
      </c>
      <c r="J74" s="42"/>
      <c r="K74" s="45"/>
      <c r="L74" s="46">
        <v>8.8</v>
      </c>
      <c r="M74" s="42">
        <v>2</v>
      </c>
      <c r="N74" s="50">
        <f>SUM(L73:L74)/2</f>
        <v>8.788888888888888</v>
      </c>
      <c r="O74" s="49">
        <v>1.1</v>
      </c>
      <c r="P74" s="42"/>
    </row>
    <row r="75" spans="1:16" ht="12.75">
      <c r="A75" s="41"/>
      <c r="B75" s="42"/>
      <c r="C75" s="43"/>
      <c r="D75" s="68"/>
      <c r="E75" s="68"/>
      <c r="F75" s="42"/>
      <c r="G75" s="44"/>
      <c r="H75" s="42"/>
      <c r="I75" s="27" t="s">
        <v>22</v>
      </c>
      <c r="J75" s="42"/>
      <c r="K75" s="45"/>
      <c r="L75" s="46" t="e">
        <f t="shared" si="3"/>
        <v>#DIV/0!</v>
      </c>
      <c r="M75" s="42"/>
      <c r="N75" s="50"/>
      <c r="O75" s="49"/>
      <c r="P75" s="42"/>
    </row>
    <row r="76" spans="1:16" ht="12.75">
      <c r="A76" s="41" t="s">
        <v>28</v>
      </c>
      <c r="B76" s="42" t="s">
        <v>29</v>
      </c>
      <c r="C76" s="43">
        <v>37656</v>
      </c>
      <c r="D76" s="70" t="s">
        <v>126</v>
      </c>
      <c r="E76" s="68" t="s">
        <v>127</v>
      </c>
      <c r="F76" s="42" t="s">
        <v>32</v>
      </c>
      <c r="G76" s="44">
        <v>8.2</v>
      </c>
      <c r="H76" s="42">
        <v>4.2</v>
      </c>
      <c r="I76" s="27" t="s">
        <v>22</v>
      </c>
      <c r="J76" s="42">
        <v>3</v>
      </c>
      <c r="K76" s="45">
        <v>8.6</v>
      </c>
      <c r="L76" s="46">
        <f>SUM(G76)+H76/(H76+J76)*(K76-G76)</f>
        <v>8.433333333333334</v>
      </c>
      <c r="M76" s="42">
        <v>2</v>
      </c>
      <c r="N76" s="69">
        <v>8.4</v>
      </c>
      <c r="O76" s="49">
        <v>2</v>
      </c>
      <c r="P76" s="42" t="s">
        <v>128</v>
      </c>
    </row>
    <row r="77" spans="1:16" ht="12.75">
      <c r="A77" s="41"/>
      <c r="B77" s="42"/>
      <c r="C77" s="43"/>
      <c r="D77" s="68"/>
      <c r="E77" s="68"/>
      <c r="F77" s="42"/>
      <c r="G77" s="44"/>
      <c r="H77" s="42"/>
      <c r="I77" s="27" t="s">
        <v>22</v>
      </c>
      <c r="J77" s="42"/>
      <c r="K77" s="45"/>
      <c r="L77" s="46" t="e">
        <f t="shared" si="3"/>
        <v>#DIV/0!</v>
      </c>
      <c r="M77" s="42"/>
      <c r="N77" s="50"/>
      <c r="O77" s="49"/>
      <c r="P77" s="42"/>
    </row>
    <row r="78" spans="1:16" ht="12.75">
      <c r="A78" s="41" t="s">
        <v>28</v>
      </c>
      <c r="B78" s="42" t="s">
        <v>29</v>
      </c>
      <c r="C78" s="43">
        <v>37659</v>
      </c>
      <c r="D78" s="70" t="s">
        <v>129</v>
      </c>
      <c r="E78" s="68" t="s">
        <v>130</v>
      </c>
      <c r="F78" s="42" t="s">
        <v>32</v>
      </c>
      <c r="G78" s="44">
        <v>8.2</v>
      </c>
      <c r="H78" s="42">
        <v>2</v>
      </c>
      <c r="I78" s="27" t="s">
        <v>22</v>
      </c>
      <c r="J78" s="42">
        <v>5</v>
      </c>
      <c r="K78" s="45">
        <v>8.6</v>
      </c>
      <c r="L78" s="46">
        <f>SUM(G78)+H78/(H78+J78)*(K78-G78)</f>
        <v>8.314285714285713</v>
      </c>
      <c r="M78" s="42">
        <v>2.5</v>
      </c>
      <c r="N78" s="69">
        <v>8.3</v>
      </c>
      <c r="O78" s="49">
        <v>0.6</v>
      </c>
      <c r="P78" s="42" t="s">
        <v>131</v>
      </c>
    </row>
    <row r="79" spans="1:16" ht="12.75">
      <c r="A79" s="41" t="s">
        <v>28</v>
      </c>
      <c r="B79" s="42" t="s">
        <v>29</v>
      </c>
      <c r="C79" s="43">
        <v>37659</v>
      </c>
      <c r="D79" s="70" t="s">
        <v>129</v>
      </c>
      <c r="E79" s="68" t="s">
        <v>130</v>
      </c>
      <c r="F79" s="42" t="s">
        <v>32</v>
      </c>
      <c r="G79" s="44">
        <v>8.2</v>
      </c>
      <c r="H79" s="42">
        <v>1</v>
      </c>
      <c r="I79" s="27" t="s">
        <v>22</v>
      </c>
      <c r="J79" s="42">
        <v>5</v>
      </c>
      <c r="K79" s="45">
        <v>8.6</v>
      </c>
      <c r="L79" s="46">
        <f t="shared" si="3"/>
        <v>8.266666666666666</v>
      </c>
      <c r="M79" s="42">
        <v>2.5</v>
      </c>
      <c r="N79" s="50">
        <f>SUM(L78:L79)/2</f>
        <v>8.29047619047619</v>
      </c>
      <c r="O79" s="49">
        <v>0.6</v>
      </c>
      <c r="P79" s="42"/>
    </row>
    <row r="80" spans="1:16" ht="12.75">
      <c r="A80" s="41"/>
      <c r="B80" s="42"/>
      <c r="C80" s="43"/>
      <c r="D80" s="68"/>
      <c r="E80" s="68"/>
      <c r="F80" s="42"/>
      <c r="G80" s="44"/>
      <c r="H80" s="42"/>
      <c r="I80" s="27" t="s">
        <v>22</v>
      </c>
      <c r="J80" s="42"/>
      <c r="K80" s="45"/>
      <c r="L80" s="46" t="e">
        <f t="shared" si="3"/>
        <v>#DIV/0!</v>
      </c>
      <c r="M80" s="42"/>
      <c r="N80" s="50"/>
      <c r="O80" s="49"/>
      <c r="P80" s="42"/>
    </row>
    <row r="81" spans="1:16" ht="12.75">
      <c r="A81" s="41" t="s">
        <v>28</v>
      </c>
      <c r="B81" s="42" t="s">
        <v>29</v>
      </c>
      <c r="C81" s="43">
        <v>37691</v>
      </c>
      <c r="D81" s="72" t="s">
        <v>132</v>
      </c>
      <c r="E81" s="42" t="s">
        <v>133</v>
      </c>
      <c r="F81" s="42" t="s">
        <v>32</v>
      </c>
      <c r="G81" s="44">
        <v>6.9</v>
      </c>
      <c r="H81" s="42">
        <v>4</v>
      </c>
      <c r="I81" s="27" t="s">
        <v>22</v>
      </c>
      <c r="J81" s="42">
        <v>5.5</v>
      </c>
      <c r="K81" s="45">
        <v>8.2</v>
      </c>
      <c r="L81" s="46">
        <f>SUM(G81)+H81/(H81+J81)*(K81-G81)</f>
        <v>7.447368421052632</v>
      </c>
      <c r="M81" s="42">
        <v>2</v>
      </c>
      <c r="N81" s="69">
        <v>7.4</v>
      </c>
      <c r="O81" s="49">
        <v>1.6</v>
      </c>
      <c r="P81" s="42"/>
    </row>
    <row r="82" spans="1:16" ht="12.75">
      <c r="A82" s="41" t="s">
        <v>28</v>
      </c>
      <c r="B82" s="42" t="s">
        <v>29</v>
      </c>
      <c r="C82" s="43">
        <v>37691</v>
      </c>
      <c r="D82" s="72" t="s">
        <v>132</v>
      </c>
      <c r="E82" s="42" t="s">
        <v>133</v>
      </c>
      <c r="F82" s="42" t="s">
        <v>32</v>
      </c>
      <c r="G82" s="44">
        <v>6.9</v>
      </c>
      <c r="H82" s="42">
        <v>4</v>
      </c>
      <c r="I82" s="27" t="s">
        <v>22</v>
      </c>
      <c r="J82" s="42">
        <v>5</v>
      </c>
      <c r="K82" s="45">
        <v>8</v>
      </c>
      <c r="L82" s="46">
        <f t="shared" si="3"/>
        <v>7.388888888888889</v>
      </c>
      <c r="M82" s="42">
        <v>2</v>
      </c>
      <c r="N82" s="50">
        <f>SUM(L81:L82)/2</f>
        <v>7.418128654970761</v>
      </c>
      <c r="O82" s="49">
        <v>1.6</v>
      </c>
      <c r="P82" s="42"/>
    </row>
    <row r="83" spans="1:16" ht="12.75">
      <c r="A83" s="41"/>
      <c r="B83" s="42"/>
      <c r="C83" s="43"/>
      <c r="D83" s="68"/>
      <c r="E83" s="68"/>
      <c r="F83" s="42"/>
      <c r="G83" s="44"/>
      <c r="H83" s="42"/>
      <c r="I83" s="27" t="s">
        <v>22</v>
      </c>
      <c r="J83" s="42"/>
      <c r="K83" s="45"/>
      <c r="L83" s="46" t="e">
        <f t="shared" si="3"/>
        <v>#DIV/0!</v>
      </c>
      <c r="M83" s="42"/>
      <c r="N83" s="50"/>
      <c r="O83" s="49"/>
      <c r="P83" s="42"/>
    </row>
    <row r="84" spans="1:16" ht="12.75">
      <c r="A84" s="41" t="s">
        <v>28</v>
      </c>
      <c r="B84" s="42" t="s">
        <v>29</v>
      </c>
      <c r="C84" s="43">
        <v>37696</v>
      </c>
      <c r="D84" s="72" t="s">
        <v>134</v>
      </c>
      <c r="E84" s="42" t="s">
        <v>135</v>
      </c>
      <c r="F84" s="42" t="s">
        <v>32</v>
      </c>
      <c r="G84" s="44">
        <v>6.9</v>
      </c>
      <c r="H84" s="42">
        <v>2</v>
      </c>
      <c r="I84" s="27" t="s">
        <v>22</v>
      </c>
      <c r="J84" s="42">
        <v>6</v>
      </c>
      <c r="K84" s="45">
        <v>8</v>
      </c>
      <c r="L84" s="46">
        <f>SUM(G84)+H84/(H84+J84)*(K84-G84)</f>
        <v>7.175000000000001</v>
      </c>
      <c r="M84" s="42">
        <v>2</v>
      </c>
      <c r="N84" s="69">
        <v>7.2</v>
      </c>
      <c r="O84" s="49">
        <v>1.4</v>
      </c>
      <c r="P84" s="42"/>
    </row>
    <row r="85" spans="1:16" ht="12.75">
      <c r="A85" s="41" t="s">
        <v>28</v>
      </c>
      <c r="B85" s="42" t="s">
        <v>29</v>
      </c>
      <c r="C85" s="43">
        <v>37696</v>
      </c>
      <c r="D85" s="72" t="s">
        <v>134</v>
      </c>
      <c r="E85" s="42" t="s">
        <v>135</v>
      </c>
      <c r="F85" s="42" t="s">
        <v>32</v>
      </c>
      <c r="G85" s="44">
        <v>6.9</v>
      </c>
      <c r="H85" s="42">
        <v>2.5</v>
      </c>
      <c r="I85" s="27" t="s">
        <v>22</v>
      </c>
      <c r="J85" s="42">
        <v>6</v>
      </c>
      <c r="K85" s="45">
        <v>8</v>
      </c>
      <c r="L85" s="46">
        <f t="shared" si="3"/>
        <v>7.223529411764706</v>
      </c>
      <c r="M85" s="42">
        <v>2</v>
      </c>
      <c r="N85" s="50">
        <f>SUM(L84:L85)/2</f>
        <v>7.199264705882353</v>
      </c>
      <c r="O85" s="49">
        <v>1.4</v>
      </c>
      <c r="P85" s="42"/>
    </row>
    <row r="86" spans="1:16" ht="12.75">
      <c r="A86" s="41"/>
      <c r="B86" s="42"/>
      <c r="C86" s="43"/>
      <c r="D86" s="68"/>
      <c r="E86" s="68"/>
      <c r="F86" s="42"/>
      <c r="G86" s="44"/>
      <c r="H86" s="42"/>
      <c r="I86" s="27" t="s">
        <v>22</v>
      </c>
      <c r="J86" s="42"/>
      <c r="K86" s="45"/>
      <c r="L86" s="46" t="e">
        <f t="shared" si="3"/>
        <v>#DIV/0!</v>
      </c>
      <c r="M86" s="42"/>
      <c r="N86" s="50"/>
      <c r="O86" s="49"/>
      <c r="P86" s="42"/>
    </row>
    <row r="87" spans="1:16" ht="12.75">
      <c r="A87" s="41" t="s">
        <v>28</v>
      </c>
      <c r="B87" s="42" t="s">
        <v>29</v>
      </c>
      <c r="C87" s="43">
        <v>37700</v>
      </c>
      <c r="D87" s="72" t="s">
        <v>136</v>
      </c>
      <c r="E87" s="42" t="s">
        <v>137</v>
      </c>
      <c r="F87" s="42" t="s">
        <v>32</v>
      </c>
      <c r="G87" s="44">
        <v>6.9</v>
      </c>
      <c r="H87" s="42">
        <v>2</v>
      </c>
      <c r="I87" s="27" t="s">
        <v>22</v>
      </c>
      <c r="J87" s="42">
        <v>0.5</v>
      </c>
      <c r="K87" s="45">
        <v>7.4</v>
      </c>
      <c r="L87" s="46">
        <f>SUM(G87)+H87/(H87+J87)*(K87-G87)</f>
        <v>7.300000000000001</v>
      </c>
      <c r="M87" s="42">
        <v>2</v>
      </c>
      <c r="N87" s="50"/>
      <c r="O87" s="49">
        <v>1</v>
      </c>
      <c r="P87" s="42"/>
    </row>
    <row r="88" spans="1:16" ht="12.75">
      <c r="A88" s="41" t="s">
        <v>28</v>
      </c>
      <c r="B88" s="42" t="s">
        <v>29</v>
      </c>
      <c r="C88" s="43">
        <v>37700</v>
      </c>
      <c r="D88" s="72" t="s">
        <v>136</v>
      </c>
      <c r="E88" s="42" t="s">
        <v>137</v>
      </c>
      <c r="F88" s="42" t="s">
        <v>32</v>
      </c>
      <c r="G88" s="44">
        <v>7.2</v>
      </c>
      <c r="H88" s="42">
        <v>1.5</v>
      </c>
      <c r="I88" s="27" t="s">
        <v>22</v>
      </c>
      <c r="J88" s="42">
        <v>0.5</v>
      </c>
      <c r="K88" s="45">
        <v>7.4</v>
      </c>
      <c r="L88" s="46">
        <f t="shared" si="3"/>
        <v>7.3500000000000005</v>
      </c>
      <c r="M88" s="42">
        <v>2</v>
      </c>
      <c r="N88" s="50"/>
      <c r="O88" s="49">
        <v>1</v>
      </c>
      <c r="P88" s="42"/>
    </row>
    <row r="89" spans="1:16" ht="12.75">
      <c r="A89" s="41" t="s">
        <v>28</v>
      </c>
      <c r="B89" s="42" t="s">
        <v>29</v>
      </c>
      <c r="C89" s="43">
        <v>37700</v>
      </c>
      <c r="D89" s="72" t="s">
        <v>136</v>
      </c>
      <c r="E89" s="42" t="s">
        <v>137</v>
      </c>
      <c r="F89" s="42" t="s">
        <v>32</v>
      </c>
      <c r="G89" s="44">
        <v>6.9</v>
      </c>
      <c r="H89" s="42">
        <v>2.5</v>
      </c>
      <c r="I89" s="27" t="s">
        <v>22</v>
      </c>
      <c r="J89" s="42">
        <v>1</v>
      </c>
      <c r="K89" s="45">
        <v>7.4</v>
      </c>
      <c r="L89" s="46">
        <f t="shared" si="3"/>
        <v>7.257142857142857</v>
      </c>
      <c r="M89" s="42">
        <v>2</v>
      </c>
      <c r="N89" s="69">
        <v>7.3</v>
      </c>
      <c r="O89" s="49">
        <v>1</v>
      </c>
      <c r="P89" s="42"/>
    </row>
    <row r="90" spans="1:16" ht="12.75">
      <c r="A90" s="41" t="s">
        <v>28</v>
      </c>
      <c r="B90" s="42" t="s">
        <v>29</v>
      </c>
      <c r="C90" s="43">
        <v>37700</v>
      </c>
      <c r="D90" s="72" t="s">
        <v>136</v>
      </c>
      <c r="E90" s="42" t="s">
        <v>137</v>
      </c>
      <c r="F90" s="42" t="s">
        <v>32</v>
      </c>
      <c r="G90" s="44">
        <v>7.2</v>
      </c>
      <c r="H90" s="42">
        <v>2.5</v>
      </c>
      <c r="I90" s="27" t="s">
        <v>22</v>
      </c>
      <c r="J90" s="42">
        <v>1</v>
      </c>
      <c r="K90" s="45">
        <v>7.4</v>
      </c>
      <c r="L90" s="46">
        <f t="shared" si="3"/>
        <v>7.342857142857143</v>
      </c>
      <c r="M90" s="42">
        <v>2</v>
      </c>
      <c r="N90" s="50"/>
      <c r="O90" s="49">
        <v>1</v>
      </c>
      <c r="P90" s="42"/>
    </row>
    <row r="91" spans="1:16" ht="12.75">
      <c r="A91" s="41" t="s">
        <v>28</v>
      </c>
      <c r="B91" s="42" t="s">
        <v>29</v>
      </c>
      <c r="C91" s="43">
        <v>37700</v>
      </c>
      <c r="D91" s="72" t="s">
        <v>136</v>
      </c>
      <c r="E91" s="42" t="s">
        <v>137</v>
      </c>
      <c r="F91" s="42" t="s">
        <v>32</v>
      </c>
      <c r="G91" s="44" t="s">
        <v>115</v>
      </c>
      <c r="H91" s="42"/>
      <c r="I91" s="27" t="s">
        <v>22</v>
      </c>
      <c r="J91" s="42"/>
      <c r="K91" s="45"/>
      <c r="L91" s="46">
        <v>7.3</v>
      </c>
      <c r="M91" s="42">
        <v>2</v>
      </c>
      <c r="N91" s="50">
        <f>SUM(L87:L91)/5</f>
        <v>7.31</v>
      </c>
      <c r="O91" s="49">
        <v>1</v>
      </c>
      <c r="P91" s="42"/>
    </row>
    <row r="92" spans="1:16" ht="12.75">
      <c r="A92" s="41"/>
      <c r="B92" s="42"/>
      <c r="C92" s="43"/>
      <c r="D92" s="68"/>
      <c r="E92" s="68"/>
      <c r="F92" s="42"/>
      <c r="G92" s="44"/>
      <c r="H92" s="42"/>
      <c r="I92" s="27" t="s">
        <v>22</v>
      </c>
      <c r="J92" s="42"/>
      <c r="K92" s="45"/>
      <c r="L92" s="46" t="e">
        <f t="shared" si="3"/>
        <v>#DIV/0!</v>
      </c>
      <c r="M92" s="42"/>
      <c r="N92" s="50"/>
      <c r="O92" s="49"/>
      <c r="P92" s="42"/>
    </row>
    <row r="93" spans="1:16" ht="12.75">
      <c r="A93" s="41" t="s">
        <v>28</v>
      </c>
      <c r="B93" s="42" t="s">
        <v>29</v>
      </c>
      <c r="C93" s="43">
        <v>37703</v>
      </c>
      <c r="D93" s="72" t="s">
        <v>138</v>
      </c>
      <c r="E93" s="42" t="s">
        <v>139</v>
      </c>
      <c r="F93" s="42" t="s">
        <v>32</v>
      </c>
      <c r="G93" s="44">
        <v>6.9</v>
      </c>
      <c r="H93" s="42">
        <v>4.5</v>
      </c>
      <c r="I93" s="27" t="s">
        <v>22</v>
      </c>
      <c r="J93" s="42">
        <v>1</v>
      </c>
      <c r="K93" s="45">
        <v>7.4</v>
      </c>
      <c r="L93" s="46">
        <f>SUM(G93)+H93/(H93+J93)*(K93-G93)</f>
        <v>7.3090909090909095</v>
      </c>
      <c r="M93" s="42">
        <v>1.5</v>
      </c>
      <c r="N93" s="50"/>
      <c r="O93" s="49" t="s">
        <v>140</v>
      </c>
      <c r="P93" s="42"/>
    </row>
    <row r="94" spans="1:16" ht="12.75">
      <c r="A94" s="41" t="s">
        <v>28</v>
      </c>
      <c r="B94" s="42" t="s">
        <v>29</v>
      </c>
      <c r="C94" s="43">
        <v>37703</v>
      </c>
      <c r="D94" s="72" t="s">
        <v>138</v>
      </c>
      <c r="E94" s="42" t="s">
        <v>139</v>
      </c>
      <c r="F94" s="42" t="s">
        <v>32</v>
      </c>
      <c r="G94" s="44">
        <v>7.2</v>
      </c>
      <c r="H94" s="42">
        <v>3</v>
      </c>
      <c r="I94" s="27" t="s">
        <v>22</v>
      </c>
      <c r="J94" s="42">
        <v>1</v>
      </c>
      <c r="K94" s="45">
        <v>7.4</v>
      </c>
      <c r="L94" s="46">
        <f t="shared" si="3"/>
        <v>7.3500000000000005</v>
      </c>
      <c r="M94" s="42">
        <v>1.5</v>
      </c>
      <c r="N94" s="50"/>
      <c r="O94" s="49" t="s">
        <v>140</v>
      </c>
      <c r="P94" s="42"/>
    </row>
    <row r="95" spans="1:16" ht="12.75">
      <c r="A95" s="41" t="s">
        <v>28</v>
      </c>
      <c r="B95" s="42" t="s">
        <v>29</v>
      </c>
      <c r="C95" s="43">
        <v>37703</v>
      </c>
      <c r="D95" s="72" t="s">
        <v>138</v>
      </c>
      <c r="E95" s="42" t="s">
        <v>139</v>
      </c>
      <c r="F95" s="42" t="s">
        <v>32</v>
      </c>
      <c r="G95" s="44">
        <v>7.2</v>
      </c>
      <c r="H95" s="42">
        <v>3</v>
      </c>
      <c r="I95" s="27" t="s">
        <v>22</v>
      </c>
      <c r="J95" s="42">
        <v>0.5</v>
      </c>
      <c r="K95" s="45">
        <v>7.4</v>
      </c>
      <c r="L95" s="46">
        <f t="shared" si="3"/>
        <v>7.371428571428572</v>
      </c>
      <c r="M95" s="42">
        <v>1.5</v>
      </c>
      <c r="N95" s="69">
        <v>7.4</v>
      </c>
      <c r="O95" s="49" t="s">
        <v>140</v>
      </c>
      <c r="P95" s="42"/>
    </row>
    <row r="96" spans="1:16" ht="12.75">
      <c r="A96" s="41" t="s">
        <v>28</v>
      </c>
      <c r="B96" s="42" t="s">
        <v>29</v>
      </c>
      <c r="C96" s="43">
        <v>37703</v>
      </c>
      <c r="D96" s="72" t="s">
        <v>138</v>
      </c>
      <c r="E96" s="42" t="s">
        <v>139</v>
      </c>
      <c r="F96" s="42" t="s">
        <v>32</v>
      </c>
      <c r="G96" s="44">
        <v>6.9</v>
      </c>
      <c r="H96" s="42">
        <v>4.5</v>
      </c>
      <c r="I96" s="27" t="s">
        <v>22</v>
      </c>
      <c r="J96" s="42">
        <v>0.5</v>
      </c>
      <c r="K96" s="45">
        <v>7.4</v>
      </c>
      <c r="L96" s="46">
        <f t="shared" si="3"/>
        <v>7.3500000000000005</v>
      </c>
      <c r="M96" s="42">
        <v>1.5</v>
      </c>
      <c r="N96" s="50">
        <f>SUM(L93:L96)/4</f>
        <v>7.34512987012987</v>
      </c>
      <c r="O96" s="49" t="s">
        <v>140</v>
      </c>
      <c r="P96" s="42"/>
    </row>
    <row r="97" spans="1:16" ht="12.75">
      <c r="A97" s="41"/>
      <c r="B97" s="42"/>
      <c r="C97" s="43"/>
      <c r="D97" s="68"/>
      <c r="E97" s="68"/>
      <c r="F97" s="42"/>
      <c r="G97" s="44"/>
      <c r="H97" s="42"/>
      <c r="I97" s="27" t="s">
        <v>22</v>
      </c>
      <c r="J97" s="42"/>
      <c r="K97" s="45"/>
      <c r="L97" s="46" t="e">
        <f t="shared" si="3"/>
        <v>#DIV/0!</v>
      </c>
      <c r="M97" s="42"/>
      <c r="N97" s="50"/>
      <c r="O97" s="49"/>
      <c r="P97" s="42"/>
    </row>
    <row r="98" spans="1:16" ht="12.75">
      <c r="A98" s="41" t="s">
        <v>28</v>
      </c>
      <c r="B98" s="42" t="s">
        <v>29</v>
      </c>
      <c r="C98" s="43">
        <v>37716</v>
      </c>
      <c r="D98" s="72" t="s">
        <v>141</v>
      </c>
      <c r="E98" s="42" t="s">
        <v>136</v>
      </c>
      <c r="F98" s="42" t="s">
        <v>32</v>
      </c>
      <c r="G98" s="44">
        <v>6.3</v>
      </c>
      <c r="H98" s="42">
        <v>5</v>
      </c>
      <c r="I98" s="27" t="s">
        <v>22</v>
      </c>
      <c r="J98" s="42">
        <v>1</v>
      </c>
      <c r="K98" s="45">
        <v>7.2</v>
      </c>
      <c r="L98" s="46">
        <f>SUM(G98)+H98/(H98+J98)*(K98-G98)</f>
        <v>7.05</v>
      </c>
      <c r="M98" s="42">
        <v>1.5</v>
      </c>
      <c r="N98" s="69"/>
      <c r="O98" s="49">
        <v>1.8</v>
      </c>
      <c r="P98" s="42"/>
    </row>
    <row r="99" spans="1:16" ht="12.75">
      <c r="A99" s="41" t="s">
        <v>28</v>
      </c>
      <c r="B99" s="42" t="s">
        <v>29</v>
      </c>
      <c r="C99" s="43">
        <v>37716</v>
      </c>
      <c r="D99" s="72" t="s">
        <v>141</v>
      </c>
      <c r="E99" s="42" t="s">
        <v>136</v>
      </c>
      <c r="F99" s="42" t="s">
        <v>32</v>
      </c>
      <c r="G99" s="44">
        <v>6.9</v>
      </c>
      <c r="H99" s="42">
        <v>1</v>
      </c>
      <c r="I99" s="27" t="s">
        <v>22</v>
      </c>
      <c r="J99" s="42">
        <v>2</v>
      </c>
      <c r="K99" s="45">
        <v>7.2</v>
      </c>
      <c r="L99" s="46">
        <f aca="true" t="shared" si="4" ref="L99:L109">SUM(G99)+H99/(H99+J99)*(K99-G99)</f>
        <v>7</v>
      </c>
      <c r="M99" s="42">
        <v>1.5</v>
      </c>
      <c r="N99" s="50"/>
      <c r="O99" s="49">
        <v>1.8</v>
      </c>
      <c r="P99" s="42"/>
    </row>
    <row r="100" spans="1:16" ht="12.75">
      <c r="A100" s="41" t="s">
        <v>28</v>
      </c>
      <c r="B100" s="42" t="s">
        <v>29</v>
      </c>
      <c r="C100" s="43">
        <v>37716</v>
      </c>
      <c r="D100" s="72" t="s">
        <v>141</v>
      </c>
      <c r="E100" s="42" t="s">
        <v>136</v>
      </c>
      <c r="F100" s="42" t="s">
        <v>32</v>
      </c>
      <c r="G100" s="44">
        <v>6.3</v>
      </c>
      <c r="H100" s="42">
        <v>5</v>
      </c>
      <c r="I100" s="27" t="s">
        <v>22</v>
      </c>
      <c r="J100" s="42">
        <v>3</v>
      </c>
      <c r="K100" s="45">
        <v>7.4</v>
      </c>
      <c r="L100" s="46">
        <f t="shared" si="4"/>
        <v>6.9875</v>
      </c>
      <c r="M100" s="42">
        <v>1.5</v>
      </c>
      <c r="N100" s="69">
        <v>7</v>
      </c>
      <c r="O100" s="49">
        <v>1.8</v>
      </c>
      <c r="P100" s="42"/>
    </row>
    <row r="101" spans="1:16" ht="12.75">
      <c r="A101" s="41" t="s">
        <v>28</v>
      </c>
      <c r="B101" s="42" t="s">
        <v>29</v>
      </c>
      <c r="C101" s="43">
        <v>37716</v>
      </c>
      <c r="D101" s="72" t="s">
        <v>141</v>
      </c>
      <c r="E101" s="42" t="s">
        <v>136</v>
      </c>
      <c r="F101" s="42" t="s">
        <v>32</v>
      </c>
      <c r="G101" s="44">
        <v>6.9</v>
      </c>
      <c r="H101" s="42">
        <v>1</v>
      </c>
      <c r="I101" s="27" t="s">
        <v>22</v>
      </c>
      <c r="J101" s="42">
        <v>3</v>
      </c>
      <c r="K101" s="45">
        <v>7.4</v>
      </c>
      <c r="L101" s="46">
        <f t="shared" si="4"/>
        <v>7.025</v>
      </c>
      <c r="M101" s="42">
        <v>1.5</v>
      </c>
      <c r="N101" s="50">
        <f>SUM(L98:L101)/4</f>
        <v>7.015625</v>
      </c>
      <c r="O101" s="49">
        <v>1.8</v>
      </c>
      <c r="P101" s="42"/>
    </row>
    <row r="102" spans="1:16" ht="12.75">
      <c r="A102" s="41"/>
      <c r="B102" s="42"/>
      <c r="C102" s="43"/>
      <c r="D102" s="68"/>
      <c r="E102" s="68"/>
      <c r="F102" s="42"/>
      <c r="G102" s="44"/>
      <c r="H102" s="42"/>
      <c r="I102" s="27" t="s">
        <v>22</v>
      </c>
      <c r="J102" s="42"/>
      <c r="K102" s="45"/>
      <c r="L102" s="46" t="e">
        <f t="shared" si="4"/>
        <v>#DIV/0!</v>
      </c>
      <c r="M102" s="42"/>
      <c r="N102" s="50"/>
      <c r="O102" s="49"/>
      <c r="P102" s="42"/>
    </row>
    <row r="103" spans="1:16" ht="12.75">
      <c r="A103" s="41" t="s">
        <v>28</v>
      </c>
      <c r="B103" s="42" t="s">
        <v>29</v>
      </c>
      <c r="C103" s="43">
        <v>37717</v>
      </c>
      <c r="D103" s="72" t="s">
        <v>142</v>
      </c>
      <c r="E103" s="42" t="s">
        <v>143</v>
      </c>
      <c r="F103" s="42" t="s">
        <v>32</v>
      </c>
      <c r="G103" s="44">
        <v>6.9</v>
      </c>
      <c r="H103" s="42">
        <v>0.7</v>
      </c>
      <c r="I103" s="27" t="s">
        <v>22</v>
      </c>
      <c r="J103" s="42">
        <v>2.5</v>
      </c>
      <c r="K103" s="45">
        <v>7.2</v>
      </c>
      <c r="L103" s="46">
        <f>SUM(G103)+H103/(H103+J103)*(K103-G103)</f>
        <v>6.965625</v>
      </c>
      <c r="M103" s="42">
        <v>1.5</v>
      </c>
      <c r="N103" s="69">
        <v>7</v>
      </c>
      <c r="O103" s="49">
        <v>1.5</v>
      </c>
      <c r="P103" s="42"/>
    </row>
    <row r="104" spans="1:16" ht="12.75">
      <c r="A104" s="41" t="s">
        <v>28</v>
      </c>
      <c r="B104" s="42" t="s">
        <v>29</v>
      </c>
      <c r="C104" s="43">
        <v>37717</v>
      </c>
      <c r="D104" s="72" t="s">
        <v>142</v>
      </c>
      <c r="E104" s="42" t="s">
        <v>143</v>
      </c>
      <c r="F104" s="42" t="s">
        <v>32</v>
      </c>
      <c r="G104" s="44">
        <v>6.3</v>
      </c>
      <c r="H104" s="42">
        <v>5</v>
      </c>
      <c r="I104" s="27" t="s">
        <v>22</v>
      </c>
      <c r="J104" s="42">
        <v>2.5</v>
      </c>
      <c r="K104" s="45">
        <v>7.2</v>
      </c>
      <c r="L104" s="46">
        <f t="shared" si="4"/>
        <v>6.9</v>
      </c>
      <c r="M104" s="42">
        <v>1.5</v>
      </c>
      <c r="N104" s="50"/>
      <c r="O104" s="49">
        <v>1.5</v>
      </c>
      <c r="P104" s="42"/>
    </row>
    <row r="105" spans="1:16" ht="12.75">
      <c r="A105" s="41" t="s">
        <v>28</v>
      </c>
      <c r="B105" s="42" t="s">
        <v>29</v>
      </c>
      <c r="C105" s="43">
        <v>37717</v>
      </c>
      <c r="D105" s="72" t="s">
        <v>142</v>
      </c>
      <c r="E105" s="42" t="s">
        <v>143</v>
      </c>
      <c r="F105" s="42" t="s">
        <v>32</v>
      </c>
      <c r="G105" s="44" t="s">
        <v>115</v>
      </c>
      <c r="H105" s="42"/>
      <c r="I105" s="27" t="s">
        <v>22</v>
      </c>
      <c r="J105" s="42"/>
      <c r="K105" s="45"/>
      <c r="L105" s="46">
        <v>6.97</v>
      </c>
      <c r="M105" s="42">
        <v>1.5</v>
      </c>
      <c r="N105" s="50">
        <f>SUM(L103:L105)/3</f>
        <v>6.945208333333333</v>
      </c>
      <c r="O105" s="49">
        <v>1.5</v>
      </c>
      <c r="P105" s="42"/>
    </row>
    <row r="106" spans="1:16" ht="12.75">
      <c r="A106" s="41"/>
      <c r="B106" s="42"/>
      <c r="C106" s="43"/>
      <c r="D106" s="68"/>
      <c r="E106" s="68"/>
      <c r="F106" s="42"/>
      <c r="G106" s="44"/>
      <c r="H106" s="42"/>
      <c r="I106" s="27" t="s">
        <v>22</v>
      </c>
      <c r="J106" s="42"/>
      <c r="K106" s="45"/>
      <c r="L106" s="46" t="e">
        <f t="shared" si="4"/>
        <v>#DIV/0!</v>
      </c>
      <c r="M106" s="42"/>
      <c r="N106" s="50"/>
      <c r="O106" s="49"/>
      <c r="P106" s="42"/>
    </row>
    <row r="107" spans="1:16" ht="12.75">
      <c r="A107" s="41" t="s">
        <v>28</v>
      </c>
      <c r="B107" s="42" t="s">
        <v>29</v>
      </c>
      <c r="C107" s="43">
        <v>37721</v>
      </c>
      <c r="D107" s="72" t="s">
        <v>144</v>
      </c>
      <c r="E107" s="42" t="s">
        <v>145</v>
      </c>
      <c r="F107" s="42" t="s">
        <v>32</v>
      </c>
      <c r="G107" s="44">
        <v>6.3</v>
      </c>
      <c r="H107" s="42">
        <v>6</v>
      </c>
      <c r="I107" s="27" t="s">
        <v>22</v>
      </c>
      <c r="J107" s="42">
        <v>2.5</v>
      </c>
      <c r="K107" s="45">
        <v>7.2</v>
      </c>
      <c r="L107" s="46">
        <f>SUM(G107)+H107/(H107+J107)*(K107-G107)</f>
        <v>6.935294117647059</v>
      </c>
      <c r="M107" s="42">
        <v>2</v>
      </c>
      <c r="N107" s="50"/>
      <c r="O107" s="49">
        <v>1.3</v>
      </c>
      <c r="P107" s="42"/>
    </row>
    <row r="108" spans="1:16" ht="12.75">
      <c r="A108" s="41" t="s">
        <v>28</v>
      </c>
      <c r="B108" s="42" t="s">
        <v>29</v>
      </c>
      <c r="C108" s="43">
        <v>37721</v>
      </c>
      <c r="D108" s="72" t="s">
        <v>144</v>
      </c>
      <c r="E108" s="42" t="s">
        <v>145</v>
      </c>
      <c r="F108" s="42" t="s">
        <v>32</v>
      </c>
      <c r="G108" s="44">
        <v>6.3</v>
      </c>
      <c r="H108" s="42">
        <v>6</v>
      </c>
      <c r="I108" s="27" t="s">
        <v>22</v>
      </c>
      <c r="J108" s="42">
        <v>3</v>
      </c>
      <c r="K108" s="45">
        <v>7.4</v>
      </c>
      <c r="L108" s="46">
        <f t="shared" si="4"/>
        <v>7.033333333333333</v>
      </c>
      <c r="M108" s="42">
        <v>2</v>
      </c>
      <c r="N108" s="50"/>
      <c r="O108" s="49">
        <v>1.3</v>
      </c>
      <c r="P108" s="42"/>
    </row>
    <row r="109" spans="1:16" ht="12.75">
      <c r="A109" s="41" t="s">
        <v>28</v>
      </c>
      <c r="B109" s="42" t="s">
        <v>29</v>
      </c>
      <c r="C109" s="43">
        <v>37721</v>
      </c>
      <c r="D109" s="72" t="s">
        <v>144</v>
      </c>
      <c r="E109" s="42" t="s">
        <v>145</v>
      </c>
      <c r="F109" s="42" t="s">
        <v>32</v>
      </c>
      <c r="G109" s="44">
        <v>6.9</v>
      </c>
      <c r="H109" s="42">
        <v>1</v>
      </c>
      <c r="I109" s="27" t="s">
        <v>22</v>
      </c>
      <c r="J109" s="42">
        <v>3</v>
      </c>
      <c r="K109" s="45">
        <v>7.4</v>
      </c>
      <c r="L109" s="46">
        <f t="shared" si="4"/>
        <v>7.025</v>
      </c>
      <c r="M109" s="42">
        <v>2</v>
      </c>
      <c r="N109" s="69">
        <v>7</v>
      </c>
      <c r="O109" s="49">
        <v>1.3</v>
      </c>
      <c r="P109" s="42"/>
    </row>
    <row r="110" spans="1:16" ht="12.75">
      <c r="A110" s="41" t="s">
        <v>28</v>
      </c>
      <c r="B110" s="42" t="s">
        <v>29</v>
      </c>
      <c r="C110" s="43">
        <v>37721</v>
      </c>
      <c r="D110" s="72" t="s">
        <v>144</v>
      </c>
      <c r="E110" s="42" t="s">
        <v>145</v>
      </c>
      <c r="F110" s="42" t="s">
        <v>32</v>
      </c>
      <c r="G110" s="44">
        <v>6.9</v>
      </c>
      <c r="H110" s="42">
        <v>1</v>
      </c>
      <c r="I110" s="27" t="s">
        <v>22</v>
      </c>
      <c r="J110" s="42">
        <v>2.5</v>
      </c>
      <c r="K110" s="45">
        <v>7.2</v>
      </c>
      <c r="L110" s="46">
        <f>SUM(G110)+H110/(H110+J110)*(K110-G110)</f>
        <v>6.985714285714286</v>
      </c>
      <c r="M110" s="42">
        <v>2</v>
      </c>
      <c r="N110" s="50">
        <f>SUM(L107:L110)/4</f>
        <v>6.99483543417367</v>
      </c>
      <c r="O110" s="49">
        <v>1.3</v>
      </c>
      <c r="P110" s="42"/>
    </row>
    <row r="111" spans="1:16" ht="12.75">
      <c r="A111" s="41"/>
      <c r="B111" s="42"/>
      <c r="C111" s="43"/>
      <c r="D111" s="68"/>
      <c r="E111" s="68"/>
      <c r="F111" s="42"/>
      <c r="G111" s="44"/>
      <c r="H111" s="42"/>
      <c r="I111" s="27" t="s">
        <v>22</v>
      </c>
      <c r="J111" s="42"/>
      <c r="K111" s="45"/>
      <c r="L111" s="46" t="e">
        <f>SUM(G111)+H111/(H111+J111)*(K111-G111)</f>
        <v>#DIV/0!</v>
      </c>
      <c r="M111" s="42"/>
      <c r="N111" s="50"/>
      <c r="O111" s="49"/>
      <c r="P111" s="42"/>
    </row>
    <row r="112" spans="1:16" ht="12.75">
      <c r="A112" s="41" t="s">
        <v>28</v>
      </c>
      <c r="B112" s="42" t="s">
        <v>29</v>
      </c>
      <c r="C112" s="43">
        <v>37732</v>
      </c>
      <c r="D112" s="72" t="s">
        <v>146</v>
      </c>
      <c r="E112" s="42" t="s">
        <v>147</v>
      </c>
      <c r="F112" s="42" t="s">
        <v>32</v>
      </c>
      <c r="G112" s="44">
        <v>7.4</v>
      </c>
      <c r="H112" s="42">
        <v>3</v>
      </c>
      <c r="I112" s="27" t="s">
        <v>22</v>
      </c>
      <c r="J112" s="42">
        <v>5</v>
      </c>
      <c r="K112" s="45">
        <v>8</v>
      </c>
      <c r="L112" s="46">
        <f>SUM(G112)+H112/(H112+J112)*(K112-G112)</f>
        <v>7.625</v>
      </c>
      <c r="M112" s="42">
        <v>2</v>
      </c>
      <c r="N112" s="69">
        <v>7.6</v>
      </c>
      <c r="O112" s="49">
        <v>1.3</v>
      </c>
      <c r="P112" s="42"/>
    </row>
    <row r="113" spans="1:16" ht="12.75">
      <c r="A113" s="41" t="s">
        <v>28</v>
      </c>
      <c r="B113" s="42" t="s">
        <v>29</v>
      </c>
      <c r="C113" s="43">
        <v>37732</v>
      </c>
      <c r="D113" s="72" t="s">
        <v>146</v>
      </c>
      <c r="E113" s="42" t="s">
        <v>147</v>
      </c>
      <c r="F113" s="42" t="s">
        <v>32</v>
      </c>
      <c r="G113" s="44">
        <v>7.2</v>
      </c>
      <c r="H113" s="42">
        <v>4</v>
      </c>
      <c r="I113" s="27" t="s">
        <v>22</v>
      </c>
      <c r="J113" s="42">
        <v>6</v>
      </c>
      <c r="K113" s="45">
        <v>8</v>
      </c>
      <c r="L113" s="46">
        <f>SUM(G113)+H113/(H113+J113)*(K113-G113)</f>
        <v>7.5200000000000005</v>
      </c>
      <c r="M113" s="42">
        <v>2</v>
      </c>
      <c r="N113" s="50">
        <f>SUM(L112:L113)/2</f>
        <v>7.5725</v>
      </c>
      <c r="O113" s="49">
        <v>1.3</v>
      </c>
      <c r="P113" s="42"/>
    </row>
    <row r="114" spans="1:16" ht="12.75">
      <c r="A114" s="41"/>
      <c r="B114" s="42"/>
      <c r="C114" s="43"/>
      <c r="D114" s="68"/>
      <c r="E114" s="68"/>
      <c r="F114" s="42"/>
      <c r="G114" s="44"/>
      <c r="H114" s="42"/>
      <c r="I114" s="27" t="s">
        <v>22</v>
      </c>
      <c r="J114" s="42"/>
      <c r="K114" s="45"/>
      <c r="L114" s="46" t="e">
        <f aca="true" t="shared" si="5" ref="L114:L126">SUM(G114)+H114/(H114+J114)*(K114-G114)</f>
        <v>#DIV/0!</v>
      </c>
      <c r="M114" s="42"/>
      <c r="N114" s="50"/>
      <c r="O114" s="49"/>
      <c r="P114" s="42"/>
    </row>
    <row r="115" spans="1:16" ht="12.75">
      <c r="A115" s="41"/>
      <c r="B115" s="42"/>
      <c r="C115" s="43"/>
      <c r="D115" s="68"/>
      <c r="E115" s="68"/>
      <c r="F115" s="42"/>
      <c r="G115" s="44"/>
      <c r="H115" s="42"/>
      <c r="I115" s="27" t="s">
        <v>22</v>
      </c>
      <c r="J115" s="42"/>
      <c r="K115" s="45"/>
      <c r="L115" s="46" t="e">
        <f t="shared" si="5"/>
        <v>#DIV/0!</v>
      </c>
      <c r="M115" s="42"/>
      <c r="N115" s="50"/>
      <c r="O115" s="49"/>
      <c r="P115" s="42"/>
    </row>
    <row r="116" spans="1:16" ht="12.75">
      <c r="A116" s="41"/>
      <c r="B116" s="42"/>
      <c r="C116" s="43"/>
      <c r="D116" s="68"/>
      <c r="E116" s="68"/>
      <c r="F116" s="42"/>
      <c r="G116" s="44"/>
      <c r="H116" s="42"/>
      <c r="I116" s="27" t="s">
        <v>22</v>
      </c>
      <c r="J116" s="42"/>
      <c r="K116" s="45"/>
      <c r="L116" s="46" t="e">
        <f t="shared" si="5"/>
        <v>#DIV/0!</v>
      </c>
      <c r="M116" s="42"/>
      <c r="N116" s="50"/>
      <c r="O116" s="49"/>
      <c r="P116" s="42"/>
    </row>
    <row r="117" spans="1:16" ht="12.75">
      <c r="A117" s="41"/>
      <c r="B117" s="42"/>
      <c r="C117" s="43"/>
      <c r="D117" s="68"/>
      <c r="E117" s="68"/>
      <c r="F117" s="42"/>
      <c r="G117" s="44"/>
      <c r="H117" s="42"/>
      <c r="I117" s="27" t="s">
        <v>22</v>
      </c>
      <c r="J117" s="42"/>
      <c r="K117" s="45"/>
      <c r="L117" s="46" t="e">
        <f t="shared" si="5"/>
        <v>#DIV/0!</v>
      </c>
      <c r="M117" s="42"/>
      <c r="N117" s="50"/>
      <c r="O117" s="49"/>
      <c r="P117" s="42"/>
    </row>
    <row r="118" spans="1:16" ht="12.75">
      <c r="A118" s="41"/>
      <c r="B118" s="42"/>
      <c r="C118" s="43"/>
      <c r="D118" s="68"/>
      <c r="E118" s="68"/>
      <c r="F118" s="42"/>
      <c r="G118" s="44"/>
      <c r="H118" s="42"/>
      <c r="I118" s="27" t="s">
        <v>22</v>
      </c>
      <c r="J118" s="42"/>
      <c r="K118" s="45"/>
      <c r="L118" s="46" t="e">
        <f t="shared" si="5"/>
        <v>#DIV/0!</v>
      </c>
      <c r="M118" s="42"/>
      <c r="N118" s="50"/>
      <c r="O118" s="49"/>
      <c r="P118" s="42"/>
    </row>
    <row r="119" spans="1:16" ht="12.75">
      <c r="A119" s="41"/>
      <c r="B119" s="42"/>
      <c r="C119" s="43"/>
      <c r="D119" s="68"/>
      <c r="E119" s="68"/>
      <c r="F119" s="42"/>
      <c r="G119" s="44"/>
      <c r="H119" s="42"/>
      <c r="I119" s="27" t="s">
        <v>22</v>
      </c>
      <c r="J119" s="42"/>
      <c r="K119" s="45"/>
      <c r="L119" s="46" t="e">
        <f t="shared" si="5"/>
        <v>#DIV/0!</v>
      </c>
      <c r="M119" s="42"/>
      <c r="N119" s="50"/>
      <c r="O119" s="49"/>
      <c r="P119" s="42"/>
    </row>
    <row r="120" spans="1:16" ht="12.75">
      <c r="A120" s="41"/>
      <c r="B120" s="42"/>
      <c r="C120" s="43"/>
      <c r="D120" s="68"/>
      <c r="E120" s="68"/>
      <c r="F120" s="42"/>
      <c r="G120" s="44"/>
      <c r="H120" s="42"/>
      <c r="I120" s="27" t="s">
        <v>22</v>
      </c>
      <c r="J120" s="42"/>
      <c r="K120" s="45"/>
      <c r="L120" s="46" t="e">
        <f t="shared" si="5"/>
        <v>#DIV/0!</v>
      </c>
      <c r="M120" s="42"/>
      <c r="N120" s="50"/>
      <c r="O120" s="49"/>
      <c r="P120" s="42"/>
    </row>
    <row r="121" spans="1:16" ht="12.75">
      <c r="A121" s="41"/>
      <c r="B121" s="42"/>
      <c r="C121" s="43"/>
      <c r="D121" s="68"/>
      <c r="E121" s="68"/>
      <c r="F121" s="42"/>
      <c r="G121" s="44"/>
      <c r="H121" s="42"/>
      <c r="I121" s="27" t="s">
        <v>22</v>
      </c>
      <c r="J121" s="42"/>
      <c r="K121" s="45"/>
      <c r="L121" s="46" t="e">
        <f t="shared" si="5"/>
        <v>#DIV/0!</v>
      </c>
      <c r="M121" s="42"/>
      <c r="N121" s="50"/>
      <c r="O121" s="49"/>
      <c r="P121" s="42"/>
    </row>
    <row r="122" spans="1:16" ht="12.75">
      <c r="A122" s="41"/>
      <c r="B122" s="42"/>
      <c r="C122" s="43"/>
      <c r="D122" s="68"/>
      <c r="E122" s="68"/>
      <c r="F122" s="42"/>
      <c r="G122" s="44"/>
      <c r="H122" s="42"/>
      <c r="I122" s="27" t="s">
        <v>22</v>
      </c>
      <c r="J122" s="42"/>
      <c r="K122" s="45"/>
      <c r="L122" s="46" t="e">
        <f t="shared" si="5"/>
        <v>#DIV/0!</v>
      </c>
      <c r="M122" s="42"/>
      <c r="N122" s="50"/>
      <c r="O122" s="49"/>
      <c r="P122" s="42"/>
    </row>
    <row r="123" spans="1:16" ht="12.75">
      <c r="A123" s="41"/>
      <c r="B123" s="42"/>
      <c r="C123" s="43"/>
      <c r="D123" s="68"/>
      <c r="E123" s="68"/>
      <c r="F123" s="42"/>
      <c r="G123" s="44"/>
      <c r="H123" s="42"/>
      <c r="I123" s="27" t="s">
        <v>22</v>
      </c>
      <c r="J123" s="42"/>
      <c r="K123" s="45"/>
      <c r="L123" s="46" t="e">
        <f t="shared" si="5"/>
        <v>#DIV/0!</v>
      </c>
      <c r="M123" s="42"/>
      <c r="N123" s="50"/>
      <c r="O123" s="49"/>
      <c r="P123" s="42"/>
    </row>
    <row r="124" spans="1:16" ht="12.75">
      <c r="A124" s="41"/>
      <c r="B124" s="42"/>
      <c r="C124" s="43"/>
      <c r="D124" s="68"/>
      <c r="E124" s="68"/>
      <c r="F124" s="42"/>
      <c r="G124" s="44"/>
      <c r="H124" s="42"/>
      <c r="I124" s="27" t="s">
        <v>22</v>
      </c>
      <c r="J124" s="42"/>
      <c r="K124" s="45"/>
      <c r="L124" s="46" t="e">
        <f t="shared" si="5"/>
        <v>#DIV/0!</v>
      </c>
      <c r="M124" s="42"/>
      <c r="N124" s="50"/>
      <c r="O124" s="49"/>
      <c r="P124" s="42"/>
    </row>
    <row r="125" spans="1:16" ht="12.75">
      <c r="A125" s="41"/>
      <c r="B125" s="42"/>
      <c r="C125" s="43"/>
      <c r="D125" s="68"/>
      <c r="E125" s="68"/>
      <c r="F125" s="42"/>
      <c r="G125" s="44"/>
      <c r="H125" s="42"/>
      <c r="I125" s="27" t="s">
        <v>22</v>
      </c>
      <c r="J125" s="42"/>
      <c r="K125" s="45"/>
      <c r="L125" s="46" t="e">
        <f t="shared" si="5"/>
        <v>#DIV/0!</v>
      </c>
      <c r="M125" s="42"/>
      <c r="N125" s="50"/>
      <c r="O125" s="49"/>
      <c r="P125" s="42"/>
    </row>
    <row r="126" spans="1:16" ht="12.75">
      <c r="A126" s="41"/>
      <c r="B126" s="42"/>
      <c r="C126" s="43"/>
      <c r="D126" s="68"/>
      <c r="E126" s="68"/>
      <c r="F126" s="42"/>
      <c r="G126" s="44"/>
      <c r="H126" s="42"/>
      <c r="I126" s="27" t="s">
        <v>22</v>
      </c>
      <c r="J126" s="42"/>
      <c r="K126" s="45"/>
      <c r="L126" s="46" t="e">
        <f t="shared" si="5"/>
        <v>#DIV/0!</v>
      </c>
      <c r="M126" s="42"/>
      <c r="N126" s="50"/>
      <c r="O126" s="49"/>
      <c r="P126" s="42"/>
    </row>
    <row r="127" spans="1:16" ht="12.75">
      <c r="A127" s="41"/>
      <c r="B127" s="42"/>
      <c r="C127" s="43"/>
      <c r="D127" s="68"/>
      <c r="E127" s="68"/>
      <c r="F127" s="42"/>
      <c r="G127" s="44"/>
      <c r="H127" s="42"/>
      <c r="I127" s="27" t="s">
        <v>22</v>
      </c>
      <c r="J127" s="42"/>
      <c r="K127" s="45"/>
      <c r="L127" s="46" t="e">
        <f>SUM(G127)+H127/(H127+J127)*(K127-G127)</f>
        <v>#DIV/0!</v>
      </c>
      <c r="M127" s="42"/>
      <c r="N127" s="50"/>
      <c r="O127" s="49"/>
      <c r="P127" s="42"/>
    </row>
    <row r="128" spans="1:16" ht="12.75">
      <c r="A128" s="41"/>
      <c r="B128" s="42"/>
      <c r="C128" s="43"/>
      <c r="D128" s="42"/>
      <c r="E128" s="42"/>
      <c r="F128" s="42"/>
      <c r="G128" s="44"/>
      <c r="H128" s="42"/>
      <c r="I128" s="27" t="s">
        <v>22</v>
      </c>
      <c r="J128" s="42"/>
      <c r="K128" s="45"/>
      <c r="L128" s="46" t="e">
        <f>SUM(G128)+H128/(H128+J128)*(K128-G128)</f>
        <v>#DIV/0!</v>
      </c>
      <c r="M128" s="42"/>
      <c r="N128" s="50"/>
      <c r="O128" s="49"/>
      <c r="P128" s="42"/>
    </row>
    <row r="129" spans="1:16" ht="12.75">
      <c r="A129" s="41"/>
      <c r="B129" s="42"/>
      <c r="C129" s="43"/>
      <c r="D129" s="42"/>
      <c r="E129" s="42"/>
      <c r="F129" s="42"/>
      <c r="G129" s="44"/>
      <c r="H129" s="42"/>
      <c r="I129" s="27" t="s">
        <v>22</v>
      </c>
      <c r="J129" s="42"/>
      <c r="K129" s="45"/>
      <c r="L129" s="46" t="e">
        <f>SUM(G129)+H129/(H129+J129)*(K129-G129)</f>
        <v>#DIV/0!</v>
      </c>
      <c r="M129" s="42"/>
      <c r="N129" s="47"/>
      <c r="O129" s="48"/>
      <c r="P129" s="42"/>
    </row>
    <row r="130" spans="1:16" ht="12.75">
      <c r="A130" s="41"/>
      <c r="B130" s="42"/>
      <c r="C130" s="43"/>
      <c r="D130" s="42"/>
      <c r="E130" s="42"/>
      <c r="F130" s="42"/>
      <c r="G130" s="44"/>
      <c r="H130" s="42"/>
      <c r="I130" s="27" t="s">
        <v>22</v>
      </c>
      <c r="J130" s="42"/>
      <c r="K130" s="45"/>
      <c r="L130" s="46" t="e">
        <f>SUM(G130)+H130/(H130+J130)*(K130-G130)</f>
        <v>#DIV/0!</v>
      </c>
      <c r="M130" s="42"/>
      <c r="N130" s="47"/>
      <c r="O130" s="48"/>
      <c r="P130" s="42"/>
    </row>
    <row r="131" spans="1:29" s="52" customFormat="1" ht="12.75">
      <c r="A131"/>
      <c r="B131"/>
      <c r="C131"/>
      <c r="D131"/>
      <c r="E131"/>
      <c r="F131"/>
      <c r="G131"/>
      <c r="H131"/>
      <c r="I131"/>
      <c r="J131"/>
      <c r="K131" s="2"/>
      <c r="L131"/>
      <c r="M131"/>
      <c r="N131"/>
      <c r="O131"/>
      <c r="P131"/>
      <c r="Q131"/>
      <c r="R131"/>
      <c r="S131"/>
      <c r="T131"/>
      <c r="U131"/>
      <c r="V131" s="2"/>
      <c r="W131"/>
      <c r="X131"/>
      <c r="Y131"/>
      <c r="Z131"/>
      <c r="AA131"/>
      <c r="AB131"/>
      <c r="AC131"/>
    </row>
    <row r="132" spans="1:22" s="52" customFormat="1" ht="12.75">
      <c r="A132" s="51" t="s">
        <v>65</v>
      </c>
      <c r="K132" s="53"/>
      <c r="V132" s="53"/>
    </row>
    <row r="133" spans="1:29" s="19" customFormat="1" ht="10.5">
      <c r="A133" s="52"/>
      <c r="B133" s="52"/>
      <c r="C133" s="52"/>
      <c r="D133" s="52"/>
      <c r="E133" s="52"/>
      <c r="F133" s="52"/>
      <c r="G133" s="52"/>
      <c r="H133" s="52"/>
      <c r="I133" s="52"/>
      <c r="J133" s="52"/>
      <c r="K133" s="53"/>
      <c r="L133" s="52"/>
      <c r="M133" s="52"/>
      <c r="N133" s="52"/>
      <c r="O133" s="52"/>
      <c r="P133" s="52"/>
      <c r="Q133" s="52"/>
      <c r="R133" s="52"/>
      <c r="S133" s="52"/>
      <c r="T133" s="52"/>
      <c r="U133" s="52"/>
      <c r="V133" s="53"/>
      <c r="W133" s="52"/>
      <c r="X133" s="52"/>
      <c r="Y133" s="52"/>
      <c r="Z133" s="52"/>
      <c r="AA133" s="52"/>
      <c r="AB133" s="52"/>
      <c r="AC133" s="52"/>
    </row>
    <row r="134" spans="1:22" s="19" customFormat="1" ht="10.5">
      <c r="A134" s="54" t="s">
        <v>66</v>
      </c>
      <c r="K134" s="23"/>
      <c r="V134" s="23"/>
    </row>
    <row r="135" spans="1:22" s="19" customFormat="1" ht="10.5" customHeight="1">
      <c r="A135" s="54" t="s">
        <v>67</v>
      </c>
      <c r="K135" s="23"/>
      <c r="V135" s="23"/>
    </row>
    <row r="136" spans="1:22" s="19" customFormat="1" ht="10.5">
      <c r="A136" s="54"/>
      <c r="K136" s="23"/>
      <c r="V136" s="23"/>
    </row>
    <row r="137" spans="1:22" s="19" customFormat="1" ht="10.5">
      <c r="A137" s="54" t="s">
        <v>68</v>
      </c>
      <c r="K137" s="23"/>
      <c r="V137" s="23"/>
    </row>
    <row r="138" spans="1:22" s="19" customFormat="1" ht="10.5">
      <c r="A138" s="54" t="s">
        <v>69</v>
      </c>
      <c r="K138" s="23"/>
      <c r="V138" s="23"/>
    </row>
    <row r="139" spans="1:22" s="19" customFormat="1" ht="10.5" customHeight="1">
      <c r="A139" s="54" t="s">
        <v>70</v>
      </c>
      <c r="K139" s="23"/>
      <c r="V139" s="23"/>
    </row>
    <row r="140" spans="1:22" s="19" customFormat="1" ht="4.5" customHeight="1">
      <c r="A140" s="54" t="s">
        <v>71</v>
      </c>
      <c r="K140" s="23"/>
      <c r="V140" s="23"/>
    </row>
    <row r="141" spans="11:22" s="19" customFormat="1" ht="10.5">
      <c r="K141" s="23"/>
      <c r="V141" s="23"/>
    </row>
    <row r="142" spans="1:22" s="19" customFormat="1" ht="10.5">
      <c r="A142" s="54" t="s">
        <v>72</v>
      </c>
      <c r="B142" s="54" t="s">
        <v>73</v>
      </c>
      <c r="K142" s="23"/>
      <c r="V142" s="23"/>
    </row>
    <row r="143" spans="1:22" s="19" customFormat="1" ht="10.5">
      <c r="A143" s="19" t="s">
        <v>74</v>
      </c>
      <c r="B143" s="19" t="s">
        <v>75</v>
      </c>
      <c r="K143" s="23"/>
      <c r="V143" s="23"/>
    </row>
    <row r="144" spans="1:22" s="19" customFormat="1" ht="10.5">
      <c r="A144" s="19" t="s">
        <v>76</v>
      </c>
      <c r="B144" s="19" t="s">
        <v>77</v>
      </c>
      <c r="K144" s="23"/>
      <c r="V144" s="23"/>
    </row>
    <row r="145" spans="1:22" s="19" customFormat="1" ht="10.5">
      <c r="A145" s="19" t="s">
        <v>78</v>
      </c>
      <c r="B145" s="54" t="s">
        <v>79</v>
      </c>
      <c r="K145" s="23"/>
      <c r="V145" s="23"/>
    </row>
    <row r="146" spans="1:22" s="19" customFormat="1" ht="4.5" customHeight="1">
      <c r="A146" s="19" t="s">
        <v>80</v>
      </c>
      <c r="B146" s="54" t="s">
        <v>81</v>
      </c>
      <c r="K146" s="23"/>
      <c r="V146" s="23"/>
    </row>
    <row r="147" spans="11:22" s="19" customFormat="1" ht="10.5">
      <c r="K147" s="23"/>
      <c r="V147" s="23"/>
    </row>
    <row r="148" spans="1:22" s="19" customFormat="1" ht="10.5">
      <c r="A148" s="54" t="s">
        <v>82</v>
      </c>
      <c r="K148" s="23"/>
      <c r="V148" s="23"/>
    </row>
    <row r="149" spans="1:22" s="19" customFormat="1" ht="10.5">
      <c r="A149" s="54" t="s">
        <v>83</v>
      </c>
      <c r="K149" s="23"/>
      <c r="V149" s="23"/>
    </row>
    <row r="150" spans="11:22" s="19" customFormat="1" ht="10.5">
      <c r="K150" s="23"/>
      <c r="V150" s="23"/>
    </row>
    <row r="151" spans="1:22" s="19" customFormat="1" ht="10.5">
      <c r="A151" s="54" t="s">
        <v>84</v>
      </c>
      <c r="K151" s="23"/>
      <c r="V151" s="23"/>
    </row>
    <row r="152" spans="1:22" s="19" customFormat="1" ht="10.5">
      <c r="A152" s="54" t="s">
        <v>85</v>
      </c>
      <c r="K152" s="23"/>
      <c r="V152" s="23"/>
    </row>
    <row r="153" spans="1:22" s="19" customFormat="1" ht="4.5" customHeight="1">
      <c r="A153" s="54" t="s">
        <v>86</v>
      </c>
      <c r="K153" s="23"/>
      <c r="V153" s="23"/>
    </row>
    <row r="154" spans="11:22" s="19" customFormat="1" ht="10.5">
      <c r="K154" s="23"/>
      <c r="V154" s="23"/>
    </row>
    <row r="155" spans="1:22" s="19" customFormat="1" ht="10.5">
      <c r="A155" s="19" t="s">
        <v>87</v>
      </c>
      <c r="K155" s="23"/>
      <c r="V155" s="23"/>
    </row>
    <row r="156" spans="11:22" s="19" customFormat="1" ht="10.5">
      <c r="K156" s="23"/>
      <c r="V156" s="23"/>
    </row>
    <row r="157" spans="1:22" s="19" customFormat="1" ht="10.5">
      <c r="A157" s="54" t="s">
        <v>88</v>
      </c>
      <c r="K157" s="23"/>
      <c r="V157" s="23"/>
    </row>
    <row r="158" spans="11:22" s="19" customFormat="1" ht="10.5">
      <c r="K158" s="23"/>
      <c r="V158" s="23"/>
    </row>
    <row r="159" spans="1:29" ht="12.75">
      <c r="A159" s="54" t="s">
        <v>89</v>
      </c>
      <c r="B159" s="19"/>
      <c r="C159" s="19"/>
      <c r="D159" s="19"/>
      <c r="E159" s="19"/>
      <c r="F159" s="19"/>
      <c r="G159" s="19"/>
      <c r="H159" s="19"/>
      <c r="I159" s="19"/>
      <c r="J159" s="19"/>
      <c r="K159" s="23"/>
      <c r="L159" s="19"/>
      <c r="M159" s="19"/>
      <c r="N159" s="19"/>
      <c r="O159" s="19"/>
      <c r="P159" s="19"/>
      <c r="Q159" s="19"/>
      <c r="R159" s="19"/>
      <c r="S159" s="19"/>
      <c r="T159" s="19"/>
      <c r="U159" s="19"/>
      <c r="V159" s="23"/>
      <c r="W159" s="19"/>
      <c r="X159" s="19"/>
      <c r="Y159" s="19"/>
      <c r="Z159" s="19"/>
      <c r="AA159" s="19"/>
      <c r="AB159" s="19"/>
      <c r="AC159" s="19"/>
    </row>
  </sheetData>
  <printOptions/>
  <pageMargins left="0.75" right="0.75" top="1" bottom="1" header="0.511811024" footer="0.511811024"/>
  <pageSetup fitToHeight="1" fitToWidth="1" orientation="landscape" paperSize="9" scale="74" r:id="rId2"/>
  <headerFooter alignWithMargins="0">
    <oddHeader>&amp;C&amp;A</oddHeader>
    <oddFooter>&amp;CPágina &amp;P</oddFooter>
  </headerFooter>
  <drawing r:id="rId1"/>
</worksheet>
</file>

<file path=xl/worksheets/sheet10.xml><?xml version="1.0" encoding="utf-8"?>
<worksheet xmlns="http://schemas.openxmlformats.org/spreadsheetml/2006/main" xmlns:r="http://schemas.openxmlformats.org/officeDocument/2006/relationships">
  <sheetPr codeName="Hoja8"/>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sheetPr codeName="Hoja9"/>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sheetPr codeName="Hoja10"/>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sheetPr codeName="Hoja11"/>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sheetPr codeName="Hoja12"/>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sheetPr codeName="Hoja13"/>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sheetPr codeName="Hoja14"/>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7.xml><?xml version="1.0" encoding="utf-8"?>
<worksheet xmlns="http://schemas.openxmlformats.org/spreadsheetml/2006/main" xmlns:r="http://schemas.openxmlformats.org/officeDocument/2006/relationships">
  <sheetPr codeName="Hoja15"/>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8.xml><?xml version="1.0" encoding="utf-8"?>
<worksheet xmlns="http://schemas.openxmlformats.org/spreadsheetml/2006/main" xmlns:r="http://schemas.openxmlformats.org/officeDocument/2006/relationships">
  <sheetPr codeName="Hoja16"/>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19.xml><?xml version="1.0" encoding="utf-8"?>
<worksheet xmlns="http://schemas.openxmlformats.org/spreadsheetml/2006/main" xmlns:r="http://schemas.openxmlformats.org/officeDocument/2006/relationships">
  <sheetPr codeName="Hoja17"/>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sheetPr codeName="Hoja2"/>
  <dimension ref="D11:I99"/>
  <sheetViews>
    <sheetView workbookViewId="0" topLeftCell="H48">
      <selection activeCell="S69" sqref="S69"/>
    </sheetView>
  </sheetViews>
  <sheetFormatPr defaultColWidth="11.421875" defaultRowHeight="12.75"/>
  <sheetData>
    <row r="11" spans="4:9" ht="12.75">
      <c r="D11" t="s">
        <v>109</v>
      </c>
      <c r="E11" t="s">
        <v>104</v>
      </c>
      <c r="F11" s="2" t="s">
        <v>105</v>
      </c>
      <c r="G11" t="s">
        <v>106</v>
      </c>
      <c r="H11" t="s">
        <v>107</v>
      </c>
      <c r="I11" t="s">
        <v>108</v>
      </c>
    </row>
    <row r="12" ht="12.75">
      <c r="F12" s="2"/>
    </row>
    <row r="13" ht="12.75">
      <c r="F13" s="2"/>
    </row>
    <row r="14" spans="4:9" ht="12.75">
      <c r="D14">
        <v>1</v>
      </c>
      <c r="E14" s="58">
        <v>37602</v>
      </c>
      <c r="F14" s="2">
        <v>7.94</v>
      </c>
      <c r="G14">
        <v>2</v>
      </c>
      <c r="I14" t="s">
        <v>90</v>
      </c>
    </row>
    <row r="15" spans="4:9" ht="12.75">
      <c r="D15">
        <f aca="true" t="shared" si="0" ref="D15:D34">1+D14</f>
        <v>2</v>
      </c>
      <c r="E15" s="58">
        <v>37605</v>
      </c>
      <c r="F15" s="2">
        <v>8.26</v>
      </c>
      <c r="G15">
        <v>2</v>
      </c>
      <c r="I15" t="s">
        <v>90</v>
      </c>
    </row>
    <row r="16" spans="4:9" ht="12.75">
      <c r="D16">
        <f t="shared" si="0"/>
        <v>3</v>
      </c>
      <c r="E16" s="58">
        <v>37611</v>
      </c>
      <c r="F16" s="2">
        <v>8.36</v>
      </c>
      <c r="G16">
        <v>1</v>
      </c>
      <c r="I16" t="s">
        <v>90</v>
      </c>
    </row>
    <row r="17" spans="4:9" ht="12.75">
      <c r="D17">
        <f t="shared" si="0"/>
        <v>4</v>
      </c>
      <c r="E17" s="58">
        <v>37614</v>
      </c>
      <c r="F17" s="2">
        <v>8.51</v>
      </c>
      <c r="G17">
        <v>1</v>
      </c>
      <c r="I17" t="s">
        <v>90</v>
      </c>
    </row>
    <row r="18" spans="4:9" ht="12.75">
      <c r="D18">
        <f t="shared" si="0"/>
        <v>5</v>
      </c>
      <c r="E18" s="58">
        <v>37616</v>
      </c>
      <c r="F18" s="2">
        <v>8.84</v>
      </c>
      <c r="G18">
        <v>1</v>
      </c>
      <c r="I18" t="s">
        <v>90</v>
      </c>
    </row>
    <row r="19" spans="4:9" ht="12.75">
      <c r="D19">
        <f t="shared" si="0"/>
        <v>6</v>
      </c>
      <c r="E19" s="58">
        <v>37623</v>
      </c>
      <c r="F19" s="2">
        <v>9.03</v>
      </c>
      <c r="G19">
        <v>2</v>
      </c>
      <c r="I19" t="s">
        <v>90</v>
      </c>
    </row>
    <row r="20" spans="4:9" ht="12.75">
      <c r="D20">
        <f t="shared" si="0"/>
        <v>7</v>
      </c>
      <c r="E20" s="58">
        <v>37632</v>
      </c>
      <c r="F20" s="2">
        <v>9.07</v>
      </c>
      <c r="G20">
        <v>2</v>
      </c>
      <c r="I20" t="s">
        <v>90</v>
      </c>
    </row>
    <row r="21" spans="4:9" ht="12.75">
      <c r="D21">
        <f t="shared" si="0"/>
        <v>8</v>
      </c>
      <c r="E21" s="58">
        <v>37642</v>
      </c>
      <c r="F21" s="2">
        <v>9</v>
      </c>
      <c r="G21">
        <v>1</v>
      </c>
      <c r="I21" t="s">
        <v>90</v>
      </c>
    </row>
    <row r="22" spans="4:9" ht="12.75">
      <c r="D22">
        <f t="shared" si="0"/>
        <v>9</v>
      </c>
      <c r="E22" s="58">
        <v>37644</v>
      </c>
      <c r="F22" s="2">
        <v>9</v>
      </c>
      <c r="G22">
        <v>1</v>
      </c>
      <c r="I22" t="s">
        <v>90</v>
      </c>
    </row>
    <row r="23" spans="4:9" ht="12.75">
      <c r="D23">
        <f t="shared" si="0"/>
        <v>10</v>
      </c>
      <c r="E23" s="58">
        <v>37646</v>
      </c>
      <c r="F23" s="2">
        <v>8.9</v>
      </c>
      <c r="G23">
        <v>1</v>
      </c>
      <c r="I23" t="s">
        <v>90</v>
      </c>
    </row>
    <row r="24" spans="4:9" ht="12.75">
      <c r="D24">
        <f t="shared" si="0"/>
        <v>11</v>
      </c>
      <c r="E24" s="58">
        <v>37650</v>
      </c>
      <c r="F24" s="2">
        <v>8.79</v>
      </c>
      <c r="G24">
        <v>2</v>
      </c>
      <c r="I24" t="s">
        <v>90</v>
      </c>
    </row>
    <row r="25" spans="4:9" ht="12.75">
      <c r="D25">
        <f t="shared" si="0"/>
        <v>12</v>
      </c>
      <c r="E25" s="58">
        <v>37656</v>
      </c>
      <c r="F25" s="2">
        <v>8.43</v>
      </c>
      <c r="G25">
        <v>1</v>
      </c>
      <c r="I25" t="s">
        <v>90</v>
      </c>
    </row>
    <row r="26" spans="4:9" ht="12.75">
      <c r="D26">
        <f t="shared" si="0"/>
        <v>13</v>
      </c>
      <c r="E26" s="58">
        <v>37659</v>
      </c>
      <c r="F26" s="2">
        <v>8.29</v>
      </c>
      <c r="G26">
        <v>2</v>
      </c>
      <c r="I26" t="s">
        <v>90</v>
      </c>
    </row>
    <row r="27" spans="4:9" ht="12.75">
      <c r="D27">
        <f t="shared" si="0"/>
        <v>14</v>
      </c>
      <c r="E27" s="58">
        <v>37691</v>
      </c>
      <c r="F27" s="2">
        <v>7.42</v>
      </c>
      <c r="G27">
        <v>2</v>
      </c>
      <c r="I27" t="s">
        <v>90</v>
      </c>
    </row>
    <row r="28" spans="4:9" ht="12.75">
      <c r="D28">
        <f t="shared" si="0"/>
        <v>15</v>
      </c>
      <c r="E28" s="58">
        <v>37696</v>
      </c>
      <c r="F28" s="2">
        <v>7.2</v>
      </c>
      <c r="G28">
        <v>2</v>
      </c>
      <c r="I28" t="s">
        <v>90</v>
      </c>
    </row>
    <row r="29" spans="4:9" ht="12.75">
      <c r="D29">
        <f t="shared" si="0"/>
        <v>16</v>
      </c>
      <c r="E29" s="58">
        <v>37700</v>
      </c>
      <c r="F29" s="2">
        <v>7.31</v>
      </c>
      <c r="G29">
        <v>5</v>
      </c>
      <c r="I29" t="s">
        <v>90</v>
      </c>
    </row>
    <row r="30" spans="4:9" ht="12.75">
      <c r="D30">
        <f>1+D29</f>
        <v>17</v>
      </c>
      <c r="E30" s="58">
        <v>37703</v>
      </c>
      <c r="F30" s="2">
        <v>7.35</v>
      </c>
      <c r="G30">
        <v>4</v>
      </c>
      <c r="I30" t="s">
        <v>90</v>
      </c>
    </row>
    <row r="31" spans="4:9" ht="12.75">
      <c r="D31">
        <f t="shared" si="0"/>
        <v>18</v>
      </c>
      <c r="E31" s="58">
        <v>37716</v>
      </c>
      <c r="F31" s="2">
        <v>7.02</v>
      </c>
      <c r="G31">
        <v>4</v>
      </c>
      <c r="I31" t="s">
        <v>90</v>
      </c>
    </row>
    <row r="32" spans="4:9" ht="12.75">
      <c r="D32">
        <f t="shared" si="0"/>
        <v>19</v>
      </c>
      <c r="E32" s="58">
        <v>37717</v>
      </c>
      <c r="F32" s="2">
        <v>6.95</v>
      </c>
      <c r="G32">
        <v>3</v>
      </c>
      <c r="I32" t="s">
        <v>90</v>
      </c>
    </row>
    <row r="33" spans="4:9" ht="12.75">
      <c r="D33">
        <f t="shared" si="0"/>
        <v>20</v>
      </c>
      <c r="E33" s="58">
        <v>37721</v>
      </c>
      <c r="F33" s="2">
        <v>6.99</v>
      </c>
      <c r="G33">
        <v>4</v>
      </c>
      <c r="I33" t="s">
        <v>90</v>
      </c>
    </row>
    <row r="34" spans="4:9" ht="12.75">
      <c r="D34">
        <f t="shared" si="0"/>
        <v>21</v>
      </c>
      <c r="E34" s="58">
        <v>37732</v>
      </c>
      <c r="F34" s="2">
        <v>7.57</v>
      </c>
      <c r="G34">
        <v>2</v>
      </c>
      <c r="I34" t="s">
        <v>90</v>
      </c>
    </row>
    <row r="35" ht="12.75">
      <c r="F35" s="2"/>
    </row>
    <row r="36" ht="12.75">
      <c r="F36" s="2"/>
    </row>
    <row r="37" spans="6:7" ht="12.75">
      <c r="F37" s="2"/>
      <c r="G37">
        <f>SUM(G14:G36)</f>
        <v>45</v>
      </c>
    </row>
    <row r="38" ht="12.75">
      <c r="F38" s="2"/>
    </row>
    <row r="39" ht="12.75">
      <c r="F39" s="2"/>
    </row>
    <row r="40" ht="12.75">
      <c r="F40" s="2"/>
    </row>
    <row r="41" ht="12.75">
      <c r="F41" s="2"/>
    </row>
    <row r="42" ht="12.75">
      <c r="F42" s="2"/>
    </row>
    <row r="43" ht="12.75">
      <c r="F43" s="2"/>
    </row>
    <row r="44" ht="12.75">
      <c r="F44" s="2"/>
    </row>
    <row r="45" ht="12.75">
      <c r="F45" s="2"/>
    </row>
    <row r="46" ht="12.75">
      <c r="F46" s="2"/>
    </row>
    <row r="47" ht="12.75">
      <c r="F47" s="2"/>
    </row>
    <row r="49" spans="4:9" ht="12.75">
      <c r="D49" t="s">
        <v>109</v>
      </c>
      <c r="E49" t="s">
        <v>104</v>
      </c>
      <c r="F49" s="2" t="s">
        <v>105</v>
      </c>
      <c r="G49" t="s">
        <v>106</v>
      </c>
      <c r="H49" t="s">
        <v>107</v>
      </c>
      <c r="I49" t="s">
        <v>108</v>
      </c>
    </row>
    <row r="50" ht="12.75">
      <c r="F50" s="2"/>
    </row>
    <row r="51" ht="12.75">
      <c r="F51" s="2"/>
    </row>
    <row r="52" spans="4:9" ht="12.75">
      <c r="D52">
        <v>1</v>
      </c>
      <c r="E52" s="58">
        <v>37602</v>
      </c>
      <c r="F52" s="2">
        <v>7.96</v>
      </c>
      <c r="G52">
        <v>2</v>
      </c>
      <c r="I52" t="s">
        <v>90</v>
      </c>
    </row>
    <row r="53" spans="5:6" ht="12.75">
      <c r="E53" s="58">
        <v>37602</v>
      </c>
      <c r="F53" s="2">
        <v>7.91</v>
      </c>
    </row>
    <row r="54" spans="4:9" ht="12.75">
      <c r="D54">
        <f>1+D52</f>
        <v>2</v>
      </c>
      <c r="E54" s="58">
        <v>37605</v>
      </c>
      <c r="F54" s="2">
        <v>8.23</v>
      </c>
      <c r="G54">
        <v>2</v>
      </c>
      <c r="I54" t="s">
        <v>90</v>
      </c>
    </row>
    <row r="55" spans="5:6" ht="12.75">
      <c r="E55" s="58">
        <v>37605</v>
      </c>
      <c r="F55" s="2">
        <v>8.28</v>
      </c>
    </row>
    <row r="56" spans="4:9" ht="12.75">
      <c r="D56">
        <f>1+D54</f>
        <v>3</v>
      </c>
      <c r="E56" s="58">
        <v>37611</v>
      </c>
      <c r="F56" s="2">
        <v>8.36</v>
      </c>
      <c r="G56">
        <v>1</v>
      </c>
      <c r="I56" t="s">
        <v>90</v>
      </c>
    </row>
    <row r="57" spans="4:9" ht="12.75">
      <c r="D57">
        <f aca="true" t="shared" si="1" ref="D57:D69">1+D56</f>
        <v>4</v>
      </c>
      <c r="E57" s="58">
        <v>37614</v>
      </c>
      <c r="F57" s="2">
        <v>8.51</v>
      </c>
      <c r="G57">
        <v>1</v>
      </c>
      <c r="I57" t="s">
        <v>90</v>
      </c>
    </row>
    <row r="58" spans="4:9" ht="12.75">
      <c r="D58">
        <f t="shared" si="1"/>
        <v>5</v>
      </c>
      <c r="E58" s="58">
        <v>37616</v>
      </c>
      <c r="F58" s="2">
        <v>8.84</v>
      </c>
      <c r="G58">
        <v>1</v>
      </c>
      <c r="I58" t="s">
        <v>90</v>
      </c>
    </row>
    <row r="59" spans="4:9" ht="12.75">
      <c r="D59">
        <f t="shared" si="1"/>
        <v>6</v>
      </c>
      <c r="E59" s="58">
        <v>37623</v>
      </c>
      <c r="F59" s="2">
        <v>9.06</v>
      </c>
      <c r="G59">
        <v>2</v>
      </c>
      <c r="I59" t="s">
        <v>90</v>
      </c>
    </row>
    <row r="60" spans="5:6" ht="12.75">
      <c r="E60" s="58">
        <v>37623</v>
      </c>
      <c r="F60" s="2">
        <v>9</v>
      </c>
    </row>
    <row r="61" spans="4:9" ht="12.75">
      <c r="D61">
        <f>1+D59</f>
        <v>7</v>
      </c>
      <c r="E61" s="58">
        <v>37632</v>
      </c>
      <c r="F61" s="2">
        <v>9.1</v>
      </c>
      <c r="G61">
        <v>2</v>
      </c>
      <c r="I61" t="s">
        <v>90</v>
      </c>
    </row>
    <row r="62" spans="5:6" ht="12.75">
      <c r="E62" s="58">
        <v>37632</v>
      </c>
      <c r="F62" s="2">
        <v>9.04</v>
      </c>
    </row>
    <row r="63" spans="4:9" ht="12.75">
      <c r="D63">
        <f>1+D61</f>
        <v>8</v>
      </c>
      <c r="E63" s="58">
        <v>37642</v>
      </c>
      <c r="F63" s="2">
        <v>9</v>
      </c>
      <c r="G63">
        <v>1</v>
      </c>
      <c r="I63" t="s">
        <v>90</v>
      </c>
    </row>
    <row r="64" spans="4:9" ht="12.75">
      <c r="D64">
        <f t="shared" si="1"/>
        <v>9</v>
      </c>
      <c r="E64" s="58">
        <v>37644</v>
      </c>
      <c r="F64" s="2">
        <v>9</v>
      </c>
      <c r="G64">
        <v>1</v>
      </c>
      <c r="I64" t="s">
        <v>90</v>
      </c>
    </row>
    <row r="65" spans="4:9" ht="12.75">
      <c r="D65">
        <f t="shared" si="1"/>
        <v>10</v>
      </c>
      <c r="E65" s="58">
        <v>37646</v>
      </c>
      <c r="F65" s="2">
        <v>8.9</v>
      </c>
      <c r="G65">
        <v>1</v>
      </c>
      <c r="I65" t="s">
        <v>90</v>
      </c>
    </row>
    <row r="66" spans="4:9" ht="12.75">
      <c r="D66">
        <f t="shared" si="1"/>
        <v>11</v>
      </c>
      <c r="E66" s="58">
        <v>37650</v>
      </c>
      <c r="F66" s="2">
        <v>8.78</v>
      </c>
      <c r="G66">
        <v>2</v>
      </c>
      <c r="I66" t="s">
        <v>90</v>
      </c>
    </row>
    <row r="67" spans="5:6" ht="12.75">
      <c r="E67" s="58">
        <v>37650</v>
      </c>
      <c r="F67" s="2">
        <v>8.8</v>
      </c>
    </row>
    <row r="68" spans="4:9" ht="12.75">
      <c r="D68">
        <f>1+D66</f>
        <v>12</v>
      </c>
      <c r="E68" s="58">
        <v>37656</v>
      </c>
      <c r="F68" s="2">
        <v>8.43</v>
      </c>
      <c r="G68">
        <v>1</v>
      </c>
      <c r="I68" t="s">
        <v>90</v>
      </c>
    </row>
    <row r="69" spans="4:9" ht="12.75">
      <c r="D69">
        <f t="shared" si="1"/>
        <v>13</v>
      </c>
      <c r="E69" s="58">
        <v>37659</v>
      </c>
      <c r="F69" s="2">
        <v>8.31</v>
      </c>
      <c r="G69">
        <v>2</v>
      </c>
      <c r="I69" t="s">
        <v>90</v>
      </c>
    </row>
    <row r="70" spans="5:6" ht="12.75">
      <c r="E70" s="58">
        <v>37659</v>
      </c>
      <c r="F70" s="2">
        <v>8.27</v>
      </c>
    </row>
    <row r="71" spans="4:9" ht="12.75">
      <c r="D71">
        <f>1+D69</f>
        <v>14</v>
      </c>
      <c r="E71" s="58">
        <v>37691</v>
      </c>
      <c r="F71" s="2">
        <v>7.45</v>
      </c>
      <c r="G71">
        <v>2</v>
      </c>
      <c r="I71" t="s">
        <v>90</v>
      </c>
    </row>
    <row r="72" spans="5:6" ht="12.75">
      <c r="E72" s="58">
        <v>37691</v>
      </c>
      <c r="F72" s="2">
        <v>7.39</v>
      </c>
    </row>
    <row r="73" spans="4:9" ht="12.75">
      <c r="D73">
        <f>1+D71</f>
        <v>15</v>
      </c>
      <c r="E73" s="58">
        <v>37696</v>
      </c>
      <c r="F73" s="2">
        <v>7.18</v>
      </c>
      <c r="G73">
        <v>2</v>
      </c>
      <c r="I73" t="s">
        <v>90</v>
      </c>
    </row>
    <row r="74" spans="5:6" ht="12.75">
      <c r="E74" s="58">
        <v>37696</v>
      </c>
      <c r="F74" s="2">
        <v>7.22</v>
      </c>
    </row>
    <row r="75" spans="5:6" ht="12.75">
      <c r="E75" s="58">
        <v>37700</v>
      </c>
      <c r="F75" s="2">
        <v>7.3</v>
      </c>
    </row>
    <row r="76" spans="5:6" ht="12.75">
      <c r="E76" s="58">
        <v>37700</v>
      </c>
      <c r="F76" s="2">
        <v>7.35</v>
      </c>
    </row>
    <row r="77" spans="5:6" ht="12.75">
      <c r="E77" s="58">
        <v>37700</v>
      </c>
      <c r="F77" s="2">
        <v>7.26</v>
      </c>
    </row>
    <row r="78" spans="5:6" ht="12.75">
      <c r="E78" s="58">
        <v>37700</v>
      </c>
      <c r="F78" s="2">
        <v>7.34</v>
      </c>
    </row>
    <row r="79" spans="4:9" ht="12.75">
      <c r="D79">
        <f>1+D73</f>
        <v>16</v>
      </c>
      <c r="E79" s="58">
        <v>37700</v>
      </c>
      <c r="F79" s="2">
        <v>7.3</v>
      </c>
      <c r="G79">
        <v>5</v>
      </c>
      <c r="I79" t="s">
        <v>90</v>
      </c>
    </row>
    <row r="80" spans="4:9" ht="12.75">
      <c r="D80">
        <f>1+D78</f>
        <v>1</v>
      </c>
      <c r="E80" s="58">
        <v>37703</v>
      </c>
      <c r="F80" s="2">
        <v>7.31</v>
      </c>
      <c r="G80">
        <v>4</v>
      </c>
      <c r="I80" t="s">
        <v>90</v>
      </c>
    </row>
    <row r="81" spans="5:6" ht="12.75">
      <c r="E81" s="58">
        <v>37703</v>
      </c>
      <c r="F81" s="2">
        <v>7.35</v>
      </c>
    </row>
    <row r="82" spans="5:6" ht="12.75">
      <c r="E82" s="58">
        <v>37703</v>
      </c>
      <c r="F82" s="2">
        <v>7.37</v>
      </c>
    </row>
    <row r="83" spans="5:6" ht="12.75">
      <c r="E83" s="58">
        <v>37703</v>
      </c>
      <c r="F83" s="2">
        <v>7.35</v>
      </c>
    </row>
    <row r="84" spans="4:9" ht="12.75">
      <c r="D84">
        <f>1+D80</f>
        <v>2</v>
      </c>
      <c r="E84" s="58">
        <v>37716</v>
      </c>
      <c r="F84" s="2">
        <v>7.05</v>
      </c>
      <c r="G84">
        <v>4</v>
      </c>
      <c r="I84" t="s">
        <v>90</v>
      </c>
    </row>
    <row r="85" spans="5:6" ht="12.75">
      <c r="E85" s="58">
        <v>37716</v>
      </c>
      <c r="F85" s="2">
        <v>7</v>
      </c>
    </row>
    <row r="86" spans="5:6" ht="12.75">
      <c r="E86" s="58">
        <v>37716</v>
      </c>
      <c r="F86" s="2">
        <v>6.99</v>
      </c>
    </row>
    <row r="87" spans="5:6" ht="12.75">
      <c r="E87" s="58">
        <v>37716</v>
      </c>
      <c r="F87" s="2">
        <v>7.03</v>
      </c>
    </row>
    <row r="88" spans="4:9" ht="12.75">
      <c r="D88">
        <f>1+D84</f>
        <v>3</v>
      </c>
      <c r="E88" s="58">
        <v>37717</v>
      </c>
      <c r="F88" s="2">
        <v>6.97</v>
      </c>
      <c r="G88">
        <v>3</v>
      </c>
      <c r="I88" t="s">
        <v>90</v>
      </c>
    </row>
    <row r="89" spans="5:6" ht="12.75">
      <c r="E89" s="58">
        <v>37717</v>
      </c>
      <c r="F89" s="2">
        <v>6.9</v>
      </c>
    </row>
    <row r="90" spans="5:6" ht="12.75">
      <c r="E90" s="58">
        <v>37717</v>
      </c>
      <c r="F90" s="2">
        <v>6.97</v>
      </c>
    </row>
    <row r="91" spans="4:9" ht="12.75">
      <c r="D91">
        <f>1+D88</f>
        <v>4</v>
      </c>
      <c r="E91" s="58">
        <v>37721</v>
      </c>
      <c r="F91" s="2">
        <v>6.99</v>
      </c>
      <c r="G91">
        <v>4</v>
      </c>
      <c r="I91" t="s">
        <v>90</v>
      </c>
    </row>
    <row r="92" spans="5:6" ht="12.75">
      <c r="E92" s="58">
        <v>37721</v>
      </c>
      <c r="F92" s="2">
        <v>7.03</v>
      </c>
    </row>
    <row r="93" spans="5:6" ht="12.75">
      <c r="E93" s="58">
        <v>37721</v>
      </c>
      <c r="F93" s="2">
        <v>7.03</v>
      </c>
    </row>
    <row r="94" spans="5:6" ht="12.75">
      <c r="E94" s="58">
        <v>37721</v>
      </c>
      <c r="F94" s="2">
        <v>6.94</v>
      </c>
    </row>
    <row r="95" spans="4:9" ht="12.75">
      <c r="D95">
        <f>1+D91</f>
        <v>5</v>
      </c>
      <c r="E95" s="58">
        <v>37732</v>
      </c>
      <c r="F95" s="2">
        <v>7.63</v>
      </c>
      <c r="G95">
        <v>2</v>
      </c>
      <c r="I95" t="s">
        <v>90</v>
      </c>
    </row>
    <row r="96" spans="5:6" ht="12.75">
      <c r="E96" s="58">
        <v>37732</v>
      </c>
      <c r="F96" s="2">
        <v>7.52</v>
      </c>
    </row>
    <row r="97" ht="12.75">
      <c r="F97" s="2"/>
    </row>
    <row r="98" ht="12.75">
      <c r="F98" s="2"/>
    </row>
    <row r="99" spans="6:7" ht="12.75">
      <c r="F99" s="2"/>
      <c r="G99">
        <f>SUM(G52:G98)</f>
        <v>45</v>
      </c>
    </row>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3"/>
  <dimension ref="A1:R80"/>
  <sheetViews>
    <sheetView workbookViewId="0" topLeftCell="C58">
      <selection activeCell="K74" sqref="K74"/>
    </sheetView>
  </sheetViews>
  <sheetFormatPr defaultColWidth="11.421875" defaultRowHeight="12.75"/>
  <cols>
    <col min="1" max="1" width="16.28125" style="0" customWidth="1"/>
    <col min="2" max="2" width="18.140625" style="0" customWidth="1"/>
    <col min="3" max="3" width="10.421875" style="0" customWidth="1"/>
    <col min="4" max="4" width="13.421875" style="56" customWidth="1"/>
    <col min="5" max="5" width="10.57421875" style="0" customWidth="1"/>
    <col min="6" max="6" width="29.57421875" style="0" customWidth="1"/>
  </cols>
  <sheetData>
    <row r="1" spans="1:6" ht="12.75">
      <c r="A1" s="33"/>
      <c r="B1" s="34"/>
      <c r="C1" s="34"/>
      <c r="D1" s="39"/>
      <c r="E1" s="40"/>
      <c r="F1" s="34"/>
    </row>
    <row r="2" spans="1:8" ht="12.75">
      <c r="A2" s="41" t="s">
        <v>28</v>
      </c>
      <c r="B2" s="42" t="s">
        <v>90</v>
      </c>
      <c r="C2" s="43">
        <v>36869</v>
      </c>
      <c r="D2" s="47">
        <v>8.7</v>
      </c>
      <c r="E2" s="49">
        <v>1</v>
      </c>
      <c r="F2" s="42" t="s">
        <v>34</v>
      </c>
      <c r="G2">
        <v>1</v>
      </c>
      <c r="H2" t="s">
        <v>91</v>
      </c>
    </row>
    <row r="3" spans="1:6" ht="12.75">
      <c r="A3" s="41" t="s">
        <v>28</v>
      </c>
      <c r="B3" s="42" t="s">
        <v>90</v>
      </c>
      <c r="C3" s="43">
        <v>36887</v>
      </c>
      <c r="D3" s="47">
        <v>9.3</v>
      </c>
      <c r="E3" s="48">
        <v>1</v>
      </c>
      <c r="F3" s="42" t="s">
        <v>34</v>
      </c>
    </row>
    <row r="4" spans="1:6" ht="12.75">
      <c r="A4" s="41" t="s">
        <v>28</v>
      </c>
      <c r="B4" s="42" t="s">
        <v>90</v>
      </c>
      <c r="C4" s="43">
        <v>36890</v>
      </c>
      <c r="D4" s="55">
        <v>9.4</v>
      </c>
      <c r="E4" s="49">
        <v>3</v>
      </c>
      <c r="F4" s="42"/>
    </row>
    <row r="5" spans="1:6" ht="12.75">
      <c r="A5" s="41" t="s">
        <v>28</v>
      </c>
      <c r="B5" s="42" t="s">
        <v>90</v>
      </c>
      <c r="C5" s="43">
        <v>36901</v>
      </c>
      <c r="D5" s="47">
        <v>8.2</v>
      </c>
      <c r="E5" s="49">
        <v>1</v>
      </c>
      <c r="F5" s="47" t="s">
        <v>41</v>
      </c>
    </row>
    <row r="6" spans="1:6" ht="12.75">
      <c r="A6" s="41"/>
      <c r="B6" s="42" t="s">
        <v>92</v>
      </c>
      <c r="C6" s="43">
        <v>36908</v>
      </c>
      <c r="D6" s="47">
        <v>8</v>
      </c>
      <c r="E6" s="49">
        <v>2</v>
      </c>
      <c r="F6" s="42"/>
    </row>
    <row r="7" spans="1:6" ht="12.75">
      <c r="A7" s="41" t="s">
        <v>28</v>
      </c>
      <c r="B7" s="42" t="s">
        <v>90</v>
      </c>
      <c r="C7" s="43">
        <v>36909</v>
      </c>
      <c r="D7" s="55">
        <v>8.5</v>
      </c>
      <c r="E7" s="49">
        <v>2</v>
      </c>
      <c r="F7" s="42" t="s">
        <v>45</v>
      </c>
    </row>
    <row r="8" spans="1:6" ht="12.75">
      <c r="A8" s="41"/>
      <c r="B8" s="42" t="s">
        <v>92</v>
      </c>
      <c r="C8" s="43">
        <v>36916</v>
      </c>
      <c r="D8" s="47">
        <v>7.8</v>
      </c>
      <c r="E8" s="49">
        <v>2</v>
      </c>
      <c r="F8" s="42"/>
    </row>
    <row r="9" spans="1:6" ht="12.75">
      <c r="A9" s="41" t="s">
        <v>28</v>
      </c>
      <c r="B9" s="42" t="s">
        <v>90</v>
      </c>
      <c r="C9" s="43">
        <v>36920</v>
      </c>
      <c r="D9" s="55">
        <v>8.2</v>
      </c>
      <c r="E9" s="49">
        <v>1</v>
      </c>
      <c r="F9" s="42" t="s">
        <v>48</v>
      </c>
    </row>
    <row r="10" spans="1:6" ht="12.75">
      <c r="A10" s="41"/>
      <c r="B10" s="42" t="s">
        <v>92</v>
      </c>
      <c r="C10" s="43">
        <v>36922</v>
      </c>
      <c r="D10" s="47">
        <v>7.8</v>
      </c>
      <c r="E10" s="49">
        <v>2</v>
      </c>
      <c r="F10" s="42"/>
    </row>
    <row r="11" spans="1:6" ht="12.75">
      <c r="A11" s="41"/>
      <c r="B11" s="42" t="s">
        <v>92</v>
      </c>
      <c r="C11" s="43">
        <v>36932</v>
      </c>
      <c r="D11" s="47">
        <v>7.9</v>
      </c>
      <c r="E11" s="49">
        <v>2</v>
      </c>
      <c r="F11" s="42"/>
    </row>
    <row r="12" spans="1:6" ht="12.75">
      <c r="A12" s="41"/>
      <c r="B12" s="42" t="s">
        <v>92</v>
      </c>
      <c r="C12" s="43">
        <v>36941</v>
      </c>
      <c r="D12" s="47">
        <v>7.6</v>
      </c>
      <c r="E12" s="49">
        <v>2</v>
      </c>
      <c r="F12" s="42"/>
    </row>
    <row r="13" spans="1:6" ht="12.75">
      <c r="A13" s="41" t="s">
        <v>28</v>
      </c>
      <c r="B13" s="42" t="s">
        <v>90</v>
      </c>
      <c r="C13" s="43">
        <v>36947</v>
      </c>
      <c r="D13" s="55">
        <v>7.9</v>
      </c>
      <c r="E13" s="49">
        <v>3</v>
      </c>
      <c r="F13" s="42"/>
    </row>
    <row r="14" spans="1:6" ht="12.75">
      <c r="A14" s="41"/>
      <c r="B14" s="42" t="s">
        <v>92</v>
      </c>
      <c r="C14" s="43">
        <v>36950</v>
      </c>
      <c r="D14" s="47">
        <v>7.6</v>
      </c>
      <c r="E14" s="49">
        <v>2</v>
      </c>
      <c r="F14" s="42"/>
    </row>
    <row r="15" spans="1:6" ht="12.75">
      <c r="A15" s="41"/>
      <c r="B15" s="42" t="s">
        <v>92</v>
      </c>
      <c r="C15" s="43">
        <v>36958</v>
      </c>
      <c r="D15" s="47">
        <v>7.6</v>
      </c>
      <c r="E15" s="49">
        <v>2</v>
      </c>
      <c r="F15" s="42"/>
    </row>
    <row r="16" spans="1:6" ht="12.75">
      <c r="A16" s="41" t="s">
        <v>28</v>
      </c>
      <c r="B16" s="42" t="s">
        <v>90</v>
      </c>
      <c r="C16" s="43">
        <v>36964</v>
      </c>
      <c r="D16" s="55">
        <v>8.1</v>
      </c>
      <c r="E16" s="49">
        <v>1</v>
      </c>
      <c r="F16" s="42" t="s">
        <v>34</v>
      </c>
    </row>
    <row r="17" spans="1:6" ht="12.75">
      <c r="A17" s="41"/>
      <c r="B17" s="42" t="s">
        <v>92</v>
      </c>
      <c r="C17" s="43">
        <v>36965</v>
      </c>
      <c r="D17" s="55">
        <v>7.7</v>
      </c>
      <c r="E17" s="49">
        <v>2</v>
      </c>
      <c r="F17" s="42"/>
    </row>
    <row r="18" spans="1:6" ht="12.75">
      <c r="A18" s="41" t="s">
        <v>28</v>
      </c>
      <c r="B18" s="42" t="s">
        <v>90</v>
      </c>
      <c r="C18" s="43">
        <v>36967</v>
      </c>
      <c r="D18" s="55">
        <v>8.2</v>
      </c>
      <c r="E18" s="49">
        <v>1</v>
      </c>
      <c r="F18" s="42"/>
    </row>
    <row r="19" spans="1:7" ht="12.75">
      <c r="A19" s="41"/>
      <c r="B19" s="42" t="s">
        <v>92</v>
      </c>
      <c r="C19" s="43">
        <v>36975</v>
      </c>
      <c r="D19" s="47">
        <v>8.15</v>
      </c>
      <c r="E19" s="49">
        <v>2</v>
      </c>
      <c r="F19" s="42"/>
      <c r="G19">
        <v>1</v>
      </c>
    </row>
    <row r="20" spans="1:6" ht="12.75">
      <c r="A20" s="41" t="s">
        <v>28</v>
      </c>
      <c r="B20" s="42" t="s">
        <v>90</v>
      </c>
      <c r="C20" s="43">
        <v>36975</v>
      </c>
      <c r="D20" s="55">
        <v>8.3</v>
      </c>
      <c r="E20" s="49">
        <v>2</v>
      </c>
      <c r="F20" s="42"/>
    </row>
    <row r="21" spans="1:6" ht="12.75">
      <c r="A21" s="41" t="s">
        <v>28</v>
      </c>
      <c r="B21" s="42" t="s">
        <v>90</v>
      </c>
      <c r="C21" s="43">
        <v>36980</v>
      </c>
      <c r="D21" s="55">
        <v>8.4</v>
      </c>
      <c r="E21" s="49">
        <v>2</v>
      </c>
      <c r="F21" s="42"/>
    </row>
    <row r="22" spans="1:7" ht="12.75">
      <c r="A22" s="41"/>
      <c r="B22" s="42" t="s">
        <v>92</v>
      </c>
      <c r="C22" s="43">
        <v>36982</v>
      </c>
      <c r="D22" s="55"/>
      <c r="E22" s="49">
        <v>2</v>
      </c>
      <c r="F22" s="42">
        <v>7.9</v>
      </c>
      <c r="G22">
        <v>2</v>
      </c>
    </row>
    <row r="23" spans="1:6" ht="12.75">
      <c r="A23" s="41"/>
      <c r="B23" s="42" t="s">
        <v>92</v>
      </c>
      <c r="C23" s="43">
        <v>36988</v>
      </c>
      <c r="D23" s="55">
        <v>8.5</v>
      </c>
      <c r="E23" s="49">
        <v>2</v>
      </c>
      <c r="F23" s="42"/>
    </row>
    <row r="24" spans="1:6" ht="12.75">
      <c r="A24" s="41" t="s">
        <v>28</v>
      </c>
      <c r="B24" s="42" t="s">
        <v>90</v>
      </c>
      <c r="C24" s="43">
        <v>36991</v>
      </c>
      <c r="D24" s="47">
        <v>8.5</v>
      </c>
      <c r="E24" s="49">
        <v>3</v>
      </c>
      <c r="F24" s="42" t="s">
        <v>93</v>
      </c>
    </row>
    <row r="25" spans="1:6" ht="12.75">
      <c r="A25" s="41" t="s">
        <v>28</v>
      </c>
      <c r="B25" s="42" t="s">
        <v>90</v>
      </c>
      <c r="C25" s="43">
        <v>36993</v>
      </c>
      <c r="D25" s="55">
        <v>8.5</v>
      </c>
      <c r="E25" s="49">
        <v>1</v>
      </c>
      <c r="F25" s="42"/>
    </row>
    <row r="26" spans="1:6" ht="12.75">
      <c r="A26" s="41" t="s">
        <v>28</v>
      </c>
      <c r="B26" s="42" t="s">
        <v>92</v>
      </c>
      <c r="C26" s="43">
        <v>37002</v>
      </c>
      <c r="D26" s="55">
        <v>8.8</v>
      </c>
      <c r="E26" s="49">
        <v>2</v>
      </c>
      <c r="F26" s="42"/>
    </row>
    <row r="27" spans="1:6" ht="12.75">
      <c r="A27" s="41"/>
      <c r="B27" s="42"/>
      <c r="C27" s="43"/>
      <c r="D27" s="47"/>
      <c r="E27" s="49"/>
      <c r="F27" s="42"/>
    </row>
    <row r="28" spans="1:6" ht="12.75">
      <c r="A28" s="41"/>
      <c r="B28" s="42"/>
      <c r="C28" s="43"/>
      <c r="D28" s="47"/>
      <c r="E28" s="48"/>
      <c r="F28" s="42"/>
    </row>
    <row r="29" spans="1:7" ht="12.75">
      <c r="A29" s="41"/>
      <c r="B29" s="42"/>
      <c r="C29" s="43"/>
      <c r="D29" s="47"/>
      <c r="E29" s="48">
        <f>SUM(E2:E27)</f>
        <v>46</v>
      </c>
      <c r="F29" s="42"/>
      <c r="G29" s="57">
        <f>SUM(G2:G27)</f>
        <v>4</v>
      </c>
    </row>
    <row r="30" spans="1:18" s="52" customFormat="1" ht="12.75">
      <c r="A30"/>
      <c r="B30"/>
      <c r="C30"/>
      <c r="D30" s="56"/>
      <c r="E30"/>
      <c r="F30"/>
      <c r="G30"/>
      <c r="H30"/>
      <c r="I30"/>
      <c r="J30"/>
      <c r="K30"/>
      <c r="L30"/>
      <c r="M30"/>
      <c r="N30"/>
      <c r="O30"/>
      <c r="P30"/>
      <c r="Q30"/>
      <c r="R30"/>
    </row>
    <row r="31" spans="1:4" s="52" customFormat="1" ht="12.75">
      <c r="A31" s="51" t="s">
        <v>65</v>
      </c>
      <c r="D31" s="19"/>
    </row>
    <row r="32" spans="1:18" s="19" customFormat="1" ht="10.5">
      <c r="A32" s="52"/>
      <c r="B32" s="52"/>
      <c r="C32" s="52"/>
      <c r="E32" s="52"/>
      <c r="F32" s="52"/>
      <c r="G32" s="52"/>
      <c r="H32" s="52"/>
      <c r="I32" s="52"/>
      <c r="J32" s="52"/>
      <c r="K32" s="52"/>
      <c r="L32" s="52"/>
      <c r="M32" s="52"/>
      <c r="N32" s="52"/>
      <c r="O32" s="52"/>
      <c r="P32" s="52"/>
      <c r="Q32" s="52"/>
      <c r="R32" s="52"/>
    </row>
    <row r="33" s="19" customFormat="1" ht="10.5">
      <c r="A33" s="54" t="s">
        <v>66</v>
      </c>
    </row>
    <row r="34" s="19" customFormat="1" ht="10.5" customHeight="1">
      <c r="A34" s="54" t="s">
        <v>67</v>
      </c>
    </row>
    <row r="35" s="19" customFormat="1" ht="10.5">
      <c r="A35" s="54"/>
    </row>
    <row r="36" s="19" customFormat="1" ht="10.5">
      <c r="A36" s="54" t="s">
        <v>68</v>
      </c>
    </row>
    <row r="37" s="19" customFormat="1" ht="10.5">
      <c r="A37" s="54" t="s">
        <v>69</v>
      </c>
    </row>
    <row r="38" s="19" customFormat="1" ht="10.5" customHeight="1">
      <c r="A38" s="54" t="s">
        <v>70</v>
      </c>
    </row>
    <row r="39" s="19" customFormat="1" ht="4.5" customHeight="1">
      <c r="A39" s="54" t="s">
        <v>71</v>
      </c>
    </row>
    <row r="40" s="19" customFormat="1" ht="10.5"/>
    <row r="41" spans="1:2" s="19" customFormat="1" ht="10.5">
      <c r="A41" s="54" t="s">
        <v>72</v>
      </c>
      <c r="B41" s="54" t="s">
        <v>73</v>
      </c>
    </row>
    <row r="42" spans="1:2" s="19" customFormat="1" ht="10.5">
      <c r="A42" s="19" t="s">
        <v>74</v>
      </c>
      <c r="B42" s="19" t="s">
        <v>75</v>
      </c>
    </row>
    <row r="43" spans="1:2" s="19" customFormat="1" ht="10.5">
      <c r="A43" s="19" t="s">
        <v>76</v>
      </c>
      <c r="B43" s="19" t="s">
        <v>77</v>
      </c>
    </row>
    <row r="44" spans="1:2" s="19" customFormat="1" ht="10.5">
      <c r="A44" s="19" t="s">
        <v>78</v>
      </c>
      <c r="B44" s="54" t="s">
        <v>79</v>
      </c>
    </row>
    <row r="45" spans="1:2" s="19" customFormat="1" ht="4.5" customHeight="1">
      <c r="A45" s="19" t="s">
        <v>80</v>
      </c>
      <c r="B45" s="54" t="s">
        <v>81</v>
      </c>
    </row>
    <row r="46" s="19" customFormat="1" ht="10.5"/>
    <row r="47" s="19" customFormat="1" ht="10.5">
      <c r="A47" s="54" t="s">
        <v>82</v>
      </c>
    </row>
    <row r="48" s="19" customFormat="1" ht="10.5">
      <c r="A48" s="54" t="s">
        <v>83</v>
      </c>
    </row>
    <row r="49" s="19" customFormat="1" ht="10.5"/>
    <row r="50" s="19" customFormat="1" ht="10.5">
      <c r="A50" s="54" t="s">
        <v>84</v>
      </c>
    </row>
    <row r="51" s="19" customFormat="1" ht="10.5">
      <c r="A51" s="54" t="s">
        <v>85</v>
      </c>
    </row>
    <row r="52" s="19" customFormat="1" ht="4.5" customHeight="1">
      <c r="A52" s="54" t="s">
        <v>86</v>
      </c>
    </row>
    <row r="53" s="19" customFormat="1" ht="10.5"/>
    <row r="54" s="19" customFormat="1" ht="10.5">
      <c r="A54" s="19" t="s">
        <v>87</v>
      </c>
    </row>
    <row r="55" s="19" customFormat="1" ht="10.5"/>
    <row r="56" s="19" customFormat="1" ht="10.5">
      <c r="A56" s="54" t="s">
        <v>88</v>
      </c>
    </row>
    <row r="57" s="19" customFormat="1" ht="10.5"/>
    <row r="58" spans="1:18" ht="12.75">
      <c r="A58" s="54" t="s">
        <v>89</v>
      </c>
      <c r="B58" s="19"/>
      <c r="C58" s="19"/>
      <c r="D58" s="19"/>
      <c r="E58" s="19"/>
      <c r="F58" s="19"/>
      <c r="G58" s="19"/>
      <c r="H58" s="19"/>
      <c r="I58" s="19"/>
      <c r="J58" s="19"/>
      <c r="K58" s="19"/>
      <c r="L58" s="19"/>
      <c r="M58" s="19"/>
      <c r="N58" s="19"/>
      <c r="O58" s="19"/>
      <c r="P58" s="19"/>
      <c r="Q58" s="19"/>
      <c r="R58" s="19"/>
    </row>
    <row r="68" spans="3:4" ht="12.75">
      <c r="C68" s="43">
        <v>36869</v>
      </c>
      <c r="D68" s="47">
        <v>8.7</v>
      </c>
    </row>
    <row r="69" spans="3:4" ht="12.75">
      <c r="C69" s="43">
        <v>36887</v>
      </c>
      <c r="D69" s="47">
        <v>9.3</v>
      </c>
    </row>
    <row r="70" spans="3:4" ht="12.75">
      <c r="C70" s="43">
        <v>36890</v>
      </c>
      <c r="D70" s="55">
        <v>9.4</v>
      </c>
    </row>
    <row r="71" spans="3:5" ht="12.75">
      <c r="C71" s="43">
        <v>36901</v>
      </c>
      <c r="D71" s="47"/>
      <c r="E71">
        <v>8.2</v>
      </c>
    </row>
    <row r="72" spans="3:4" ht="12.75">
      <c r="C72" s="43">
        <v>36909</v>
      </c>
      <c r="D72" s="55">
        <v>8.5</v>
      </c>
    </row>
    <row r="73" spans="3:4" ht="12.75">
      <c r="C73" s="43">
        <v>36920</v>
      </c>
      <c r="D73" s="55">
        <v>8.2</v>
      </c>
    </row>
    <row r="74" spans="3:4" ht="12.75">
      <c r="C74" s="43">
        <v>36947</v>
      </c>
      <c r="D74" s="55">
        <v>7.9</v>
      </c>
    </row>
    <row r="75" spans="3:4" ht="12.75">
      <c r="C75" s="43">
        <v>36964</v>
      </c>
      <c r="D75" s="55">
        <v>8.1</v>
      </c>
    </row>
    <row r="76" spans="3:4" ht="12.75">
      <c r="C76" s="43">
        <v>36967</v>
      </c>
      <c r="D76" s="55">
        <v>8.2</v>
      </c>
    </row>
    <row r="77" spans="3:4" ht="12.75">
      <c r="C77" s="43">
        <v>36975</v>
      </c>
      <c r="D77" s="55">
        <v>8.3</v>
      </c>
    </row>
    <row r="78" spans="3:4" ht="12.75">
      <c r="C78" s="43">
        <v>36980</v>
      </c>
      <c r="D78" s="55">
        <v>8.4</v>
      </c>
    </row>
    <row r="79" spans="3:4" ht="12.75">
      <c r="C79" s="43">
        <v>36991</v>
      </c>
      <c r="D79" s="47">
        <v>8.5</v>
      </c>
    </row>
    <row r="80" spans="3:4" ht="12.75">
      <c r="C80" s="43">
        <v>36993</v>
      </c>
      <c r="D80" s="55">
        <v>8.5</v>
      </c>
    </row>
  </sheetData>
  <autoFilter ref="A2:D26"/>
  <printOptions/>
  <pageMargins left="0.75" right="0.75" top="1" bottom="1" header="0.511811024" footer="0.511811024"/>
  <pageSetup orientation="portrait" paperSize="9"/>
  <headerFooter alignWithMargins="0">
    <oddHeader>&amp;C&amp;A</oddHeader>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1:I122"/>
  <sheetViews>
    <sheetView workbookViewId="0" topLeftCell="E95">
      <selection activeCell="M125" sqref="M125"/>
    </sheetView>
  </sheetViews>
  <sheetFormatPr defaultColWidth="11.421875" defaultRowHeight="12.75"/>
  <cols>
    <col min="4" max="4" width="11.421875" style="83" customWidth="1"/>
    <col min="6" max="6" width="11.421875" style="83" customWidth="1"/>
  </cols>
  <sheetData>
    <row r="11" spans="2:9" ht="12.75">
      <c r="B11" s="78" t="s">
        <v>16</v>
      </c>
      <c r="C11" s="2"/>
      <c r="E11" s="2" t="s">
        <v>191</v>
      </c>
      <c r="F11" s="83" t="s">
        <v>192</v>
      </c>
      <c r="G11" s="2" t="s">
        <v>193</v>
      </c>
      <c r="H11" s="2"/>
      <c r="I11" s="2"/>
    </row>
    <row r="12" spans="1:9" ht="12.75">
      <c r="A12">
        <v>1</v>
      </c>
      <c r="B12" s="77">
        <v>37950</v>
      </c>
      <c r="C12">
        <v>9.08</v>
      </c>
      <c r="D12" s="83">
        <v>2</v>
      </c>
      <c r="E12" s="2" t="s">
        <v>92</v>
      </c>
      <c r="G12" s="2"/>
      <c r="H12" s="2"/>
      <c r="I12" s="2"/>
    </row>
    <row r="13" spans="1:9" ht="12.75">
      <c r="A13">
        <f>1+A12</f>
        <v>2</v>
      </c>
      <c r="B13" s="77">
        <v>37958</v>
      </c>
      <c r="C13">
        <v>8.75</v>
      </c>
      <c r="D13" s="83">
        <v>2</v>
      </c>
      <c r="E13" s="2" t="s">
        <v>92</v>
      </c>
      <c r="G13" s="2"/>
      <c r="H13" s="2"/>
      <c r="I13" s="2"/>
    </row>
    <row r="14" spans="1:9" ht="12.75">
      <c r="A14">
        <f aca="true" t="shared" si="0" ref="A14:A77">1+A13</f>
        <v>3</v>
      </c>
      <c r="B14" s="79">
        <v>37965</v>
      </c>
      <c r="C14">
        <v>8.84</v>
      </c>
      <c r="D14" s="83">
        <v>2</v>
      </c>
      <c r="E14" s="2" t="s">
        <v>92</v>
      </c>
      <c r="G14" s="2"/>
      <c r="H14" s="2"/>
      <c r="I14" s="2"/>
    </row>
    <row r="15" spans="1:9" ht="12.75">
      <c r="A15">
        <f t="shared" si="0"/>
        <v>4</v>
      </c>
      <c r="B15" s="79">
        <v>37970</v>
      </c>
      <c r="C15" s="2">
        <v>8.84</v>
      </c>
      <c r="D15" s="83">
        <v>2</v>
      </c>
      <c r="E15" s="2" t="s">
        <v>90</v>
      </c>
      <c r="G15" s="2"/>
      <c r="H15" s="2"/>
      <c r="I15" s="2"/>
    </row>
    <row r="16" spans="1:9" ht="12.75">
      <c r="A16">
        <f t="shared" si="0"/>
        <v>5</v>
      </c>
      <c r="B16" s="79">
        <v>37970</v>
      </c>
      <c r="C16">
        <v>8.53</v>
      </c>
      <c r="D16" s="83">
        <v>2</v>
      </c>
      <c r="E16" s="2" t="s">
        <v>92</v>
      </c>
      <c r="G16" s="2"/>
      <c r="H16" s="2"/>
      <c r="I16" s="2"/>
    </row>
    <row r="17" spans="1:9" ht="12.75">
      <c r="A17">
        <f t="shared" si="0"/>
        <v>6</v>
      </c>
      <c r="B17" s="79">
        <v>37978</v>
      </c>
      <c r="C17">
        <v>8.66</v>
      </c>
      <c r="D17" s="83">
        <v>2</v>
      </c>
      <c r="E17" s="2" t="s">
        <v>92</v>
      </c>
      <c r="G17" s="2"/>
      <c r="H17" s="2"/>
      <c r="I17" s="2"/>
    </row>
    <row r="18" spans="1:9" ht="12.75">
      <c r="A18">
        <f t="shared" si="0"/>
        <v>7</v>
      </c>
      <c r="B18" s="79">
        <v>37978</v>
      </c>
      <c r="C18" s="2">
        <v>8.61</v>
      </c>
      <c r="D18" s="83">
        <v>5</v>
      </c>
      <c r="E18" s="2" t="s">
        <v>90</v>
      </c>
      <c r="G18" s="2"/>
      <c r="H18" s="2"/>
      <c r="I18" s="2"/>
    </row>
    <row r="19" spans="1:9" ht="12.75">
      <c r="A19">
        <f t="shared" si="0"/>
        <v>8</v>
      </c>
      <c r="B19" s="77">
        <v>37980</v>
      </c>
      <c r="C19" s="2">
        <v>8.4</v>
      </c>
      <c r="D19" s="83">
        <v>1</v>
      </c>
      <c r="E19" s="2" t="s">
        <v>188</v>
      </c>
      <c r="G19" s="2"/>
      <c r="H19" s="2"/>
      <c r="I19" s="2"/>
    </row>
    <row r="20" spans="1:9" ht="12.75">
      <c r="A20">
        <f t="shared" si="0"/>
        <v>9</v>
      </c>
      <c r="B20" s="77">
        <v>37983</v>
      </c>
      <c r="C20">
        <v>8.36</v>
      </c>
      <c r="D20" s="83">
        <v>2</v>
      </c>
      <c r="E20" s="2" t="s">
        <v>92</v>
      </c>
      <c r="G20" s="2"/>
      <c r="H20" s="2"/>
      <c r="I20" s="2"/>
    </row>
    <row r="21" spans="1:9" ht="12.75">
      <c r="A21">
        <f t="shared" si="0"/>
        <v>10</v>
      </c>
      <c r="B21" s="79">
        <v>37985</v>
      </c>
      <c r="C21" s="2">
        <v>8.48</v>
      </c>
      <c r="D21" s="83">
        <v>1</v>
      </c>
      <c r="E21" s="2" t="s">
        <v>90</v>
      </c>
      <c r="G21" s="2"/>
      <c r="H21" s="2"/>
      <c r="I21" s="2"/>
    </row>
    <row r="22" spans="1:9" ht="12.75">
      <c r="A22">
        <f t="shared" si="0"/>
        <v>11</v>
      </c>
      <c r="B22" s="79">
        <v>37987</v>
      </c>
      <c r="C22" s="2">
        <v>8.47</v>
      </c>
      <c r="D22" s="83">
        <v>1</v>
      </c>
      <c r="E22" s="2" t="s">
        <v>90</v>
      </c>
      <c r="G22" s="2"/>
      <c r="H22" s="2"/>
      <c r="I22" s="2"/>
    </row>
    <row r="23" spans="1:9" ht="12.75">
      <c r="A23">
        <f t="shared" si="0"/>
        <v>12</v>
      </c>
      <c r="B23" s="79">
        <v>37988</v>
      </c>
      <c r="C23" s="2">
        <v>8.4</v>
      </c>
      <c r="D23" s="83">
        <v>3</v>
      </c>
      <c r="E23" s="2" t="s">
        <v>90</v>
      </c>
      <c r="G23" s="2"/>
      <c r="H23" s="2"/>
      <c r="I23" s="2"/>
    </row>
    <row r="24" spans="1:9" ht="12.75">
      <c r="A24">
        <f t="shared" si="0"/>
        <v>13</v>
      </c>
      <c r="B24" s="79">
        <v>37988</v>
      </c>
      <c r="C24" s="2"/>
      <c r="D24" s="83">
        <v>1</v>
      </c>
      <c r="E24" s="2" t="s">
        <v>92</v>
      </c>
      <c r="F24" s="83">
        <v>1</v>
      </c>
      <c r="G24" s="2">
        <v>8.93</v>
      </c>
      <c r="H24" s="2"/>
      <c r="I24" s="2"/>
    </row>
    <row r="25" spans="1:9" ht="12.75">
      <c r="A25">
        <f t="shared" si="0"/>
        <v>14</v>
      </c>
      <c r="B25" s="79">
        <v>37988</v>
      </c>
      <c r="C25" s="2">
        <v>8.44</v>
      </c>
      <c r="D25" s="83">
        <v>1</v>
      </c>
      <c r="E25" s="2" t="s">
        <v>188</v>
      </c>
      <c r="G25" s="2"/>
      <c r="H25" s="2"/>
      <c r="I25" s="2"/>
    </row>
    <row r="26" spans="1:9" ht="12.75">
      <c r="A26">
        <f t="shared" si="0"/>
        <v>15</v>
      </c>
      <c r="B26" s="79">
        <v>37988</v>
      </c>
      <c r="C26" s="2">
        <v>8.44</v>
      </c>
      <c r="D26" s="83">
        <v>2</v>
      </c>
      <c r="E26" s="2" t="s">
        <v>92</v>
      </c>
      <c r="G26" s="2"/>
      <c r="H26" s="2"/>
      <c r="I26" s="2"/>
    </row>
    <row r="27" spans="1:9" ht="12.75">
      <c r="A27">
        <f t="shared" si="0"/>
        <v>16</v>
      </c>
      <c r="B27" s="79">
        <v>37988</v>
      </c>
      <c r="C27" s="2"/>
      <c r="D27" s="83">
        <v>1</v>
      </c>
      <c r="E27" s="2" t="s">
        <v>189</v>
      </c>
      <c r="F27" s="83">
        <v>1</v>
      </c>
      <c r="G27" s="2">
        <v>8.92</v>
      </c>
      <c r="H27" s="2"/>
      <c r="I27" s="2"/>
    </row>
    <row r="28" spans="1:9" ht="12.75">
      <c r="A28">
        <f t="shared" si="0"/>
        <v>17</v>
      </c>
      <c r="B28" s="77">
        <v>37990</v>
      </c>
      <c r="C28" s="2">
        <v>8.44</v>
      </c>
      <c r="D28" s="83">
        <v>1</v>
      </c>
      <c r="E28" s="2" t="s">
        <v>188</v>
      </c>
      <c r="G28" s="2"/>
      <c r="H28" s="2"/>
      <c r="I28" s="2"/>
    </row>
    <row r="29" spans="1:9" ht="12.75">
      <c r="A29">
        <f t="shared" si="0"/>
        <v>18</v>
      </c>
      <c r="B29" s="79">
        <v>37991</v>
      </c>
      <c r="C29" s="2">
        <v>8.42</v>
      </c>
      <c r="D29" s="83">
        <v>2</v>
      </c>
      <c r="E29" s="2" t="s">
        <v>90</v>
      </c>
      <c r="G29" s="2"/>
      <c r="H29" s="2"/>
      <c r="I29" s="2"/>
    </row>
    <row r="30" spans="1:9" ht="12.75">
      <c r="A30">
        <f t="shared" si="0"/>
        <v>19</v>
      </c>
      <c r="B30" s="79">
        <v>37995</v>
      </c>
      <c r="C30" s="2">
        <v>8.4</v>
      </c>
      <c r="D30" s="83">
        <v>1</v>
      </c>
      <c r="E30" s="2" t="s">
        <v>90</v>
      </c>
      <c r="G30" s="2"/>
      <c r="H30" s="2"/>
      <c r="I30" s="2"/>
    </row>
    <row r="31" spans="1:9" ht="12.75">
      <c r="A31">
        <f t="shared" si="0"/>
        <v>20</v>
      </c>
      <c r="B31" s="79">
        <v>37996</v>
      </c>
      <c r="C31" s="2">
        <v>7.84</v>
      </c>
      <c r="D31" s="83">
        <v>3</v>
      </c>
      <c r="E31" s="2" t="s">
        <v>92</v>
      </c>
      <c r="G31" s="2"/>
      <c r="H31" s="2"/>
      <c r="I31" s="2"/>
    </row>
    <row r="32" spans="1:9" ht="12.75">
      <c r="A32">
        <f t="shared" si="0"/>
        <v>21</v>
      </c>
      <c r="B32" s="79">
        <v>37996</v>
      </c>
      <c r="C32" s="2">
        <v>8.26</v>
      </c>
      <c r="D32" s="83">
        <v>2</v>
      </c>
      <c r="E32" s="2" t="s">
        <v>90</v>
      </c>
      <c r="G32" s="2"/>
      <c r="H32" s="2"/>
      <c r="I32" s="2"/>
    </row>
    <row r="33" spans="1:9" ht="12.75">
      <c r="A33">
        <f t="shared" si="0"/>
        <v>22</v>
      </c>
      <c r="B33" s="79">
        <v>38000</v>
      </c>
      <c r="C33" s="2">
        <v>7.59</v>
      </c>
      <c r="D33" s="83">
        <v>4</v>
      </c>
      <c r="E33" s="2" t="s">
        <v>190</v>
      </c>
      <c r="G33" s="2"/>
      <c r="H33" s="2"/>
      <c r="I33" s="2"/>
    </row>
    <row r="34" spans="1:9" ht="12.75">
      <c r="A34">
        <f t="shared" si="0"/>
        <v>23</v>
      </c>
      <c r="B34" s="79">
        <v>38000</v>
      </c>
      <c r="C34" s="2">
        <v>7.85</v>
      </c>
      <c r="D34" s="83">
        <v>1</v>
      </c>
      <c r="E34" s="2" t="s">
        <v>90</v>
      </c>
      <c r="G34" s="2"/>
      <c r="H34" s="2"/>
      <c r="I34" s="2"/>
    </row>
    <row r="35" spans="1:9" ht="12.75">
      <c r="A35">
        <f t="shared" si="0"/>
        <v>24</v>
      </c>
      <c r="B35" s="79">
        <v>38002</v>
      </c>
      <c r="C35" s="2">
        <v>7.5</v>
      </c>
      <c r="D35" s="83">
        <v>4</v>
      </c>
      <c r="E35" s="2" t="s">
        <v>92</v>
      </c>
      <c r="G35" s="2"/>
      <c r="H35" s="2"/>
      <c r="I35" s="2"/>
    </row>
    <row r="36" spans="1:9" ht="12.75">
      <c r="A36">
        <f t="shared" si="0"/>
        <v>25</v>
      </c>
      <c r="B36" s="79">
        <v>38004</v>
      </c>
      <c r="C36" s="2">
        <v>7.5</v>
      </c>
      <c r="D36" s="83">
        <v>1</v>
      </c>
      <c r="E36" s="2" t="s">
        <v>190</v>
      </c>
      <c r="G36" s="2"/>
      <c r="H36" s="2"/>
      <c r="I36" s="2"/>
    </row>
    <row r="37" spans="1:9" ht="12.75">
      <c r="A37">
        <f t="shared" si="0"/>
        <v>26</v>
      </c>
      <c r="B37" s="79">
        <v>38004</v>
      </c>
      <c r="C37" s="2">
        <v>7.63</v>
      </c>
      <c r="D37" s="83">
        <v>2</v>
      </c>
      <c r="E37" s="2" t="s">
        <v>199</v>
      </c>
      <c r="G37" s="2"/>
      <c r="H37" s="2"/>
      <c r="I37" s="2"/>
    </row>
    <row r="38" spans="1:9" ht="12.75">
      <c r="A38">
        <f t="shared" si="0"/>
        <v>27</v>
      </c>
      <c r="B38" s="79">
        <v>38004</v>
      </c>
      <c r="C38" s="2">
        <v>7.68</v>
      </c>
      <c r="D38" s="83">
        <v>2</v>
      </c>
      <c r="E38" s="2" t="s">
        <v>90</v>
      </c>
      <c r="G38" s="2"/>
      <c r="H38" s="2"/>
      <c r="I38" s="2"/>
    </row>
    <row r="39" spans="1:9" ht="12.75">
      <c r="A39">
        <f t="shared" si="0"/>
        <v>28</v>
      </c>
      <c r="B39" s="79">
        <v>38007</v>
      </c>
      <c r="C39" s="2">
        <v>7.66</v>
      </c>
      <c r="D39" s="83">
        <v>2</v>
      </c>
      <c r="E39" s="2" t="s">
        <v>195</v>
      </c>
      <c r="G39" s="2"/>
      <c r="H39" s="2"/>
      <c r="I39" s="2"/>
    </row>
    <row r="40" spans="1:9" ht="12.75">
      <c r="A40">
        <f t="shared" si="0"/>
        <v>29</v>
      </c>
      <c r="B40" s="79">
        <v>38007</v>
      </c>
      <c r="C40" s="2">
        <v>7.56</v>
      </c>
      <c r="D40" s="83">
        <v>1</v>
      </c>
      <c r="E40" s="2" t="s">
        <v>90</v>
      </c>
      <c r="G40" s="2"/>
      <c r="H40" s="2"/>
      <c r="I40" s="2"/>
    </row>
    <row r="41" spans="1:9" ht="12.75">
      <c r="A41">
        <f t="shared" si="0"/>
        <v>30</v>
      </c>
      <c r="B41" s="79">
        <v>38010</v>
      </c>
      <c r="C41" s="2">
        <v>7.43</v>
      </c>
      <c r="D41" s="83">
        <v>3</v>
      </c>
      <c r="E41" s="2" t="s">
        <v>199</v>
      </c>
      <c r="G41" s="2"/>
      <c r="H41" s="2"/>
      <c r="I41" s="2"/>
    </row>
    <row r="42" spans="1:9" ht="12.75">
      <c r="A42">
        <f t="shared" si="0"/>
        <v>31</v>
      </c>
      <c r="B42" s="79">
        <v>38010</v>
      </c>
      <c r="C42" s="2">
        <v>7.3</v>
      </c>
      <c r="D42" s="83">
        <v>2</v>
      </c>
      <c r="E42" s="2" t="s">
        <v>92</v>
      </c>
      <c r="G42" s="2"/>
      <c r="H42" s="2"/>
      <c r="I42" s="2"/>
    </row>
    <row r="43" spans="1:9" ht="12.75">
      <c r="A43">
        <f t="shared" si="0"/>
        <v>32</v>
      </c>
      <c r="B43" s="79">
        <v>38011</v>
      </c>
      <c r="C43" s="2">
        <v>7.45</v>
      </c>
      <c r="D43" s="83">
        <v>3</v>
      </c>
      <c r="E43" s="2" t="s">
        <v>90</v>
      </c>
      <c r="G43" s="2"/>
      <c r="H43" s="2"/>
      <c r="I43" s="2"/>
    </row>
    <row r="44" spans="1:9" ht="12.75">
      <c r="A44">
        <f t="shared" si="0"/>
        <v>33</v>
      </c>
      <c r="B44" s="79">
        <v>38011</v>
      </c>
      <c r="C44" s="2"/>
      <c r="D44" s="83">
        <v>1</v>
      </c>
      <c r="E44" s="2" t="s">
        <v>188</v>
      </c>
      <c r="F44" s="83">
        <v>1</v>
      </c>
      <c r="G44" s="2">
        <v>8.36</v>
      </c>
      <c r="H44" s="2"/>
      <c r="I44" s="2"/>
    </row>
    <row r="45" spans="1:9" ht="12.75">
      <c r="A45">
        <f t="shared" si="0"/>
        <v>34</v>
      </c>
      <c r="B45" s="79">
        <v>38014</v>
      </c>
      <c r="C45" s="2">
        <v>7.26</v>
      </c>
      <c r="D45" s="83">
        <v>2</v>
      </c>
      <c r="E45" s="2" t="s">
        <v>199</v>
      </c>
      <c r="G45" s="2"/>
      <c r="H45" s="2"/>
      <c r="I45" s="2"/>
    </row>
    <row r="46" spans="1:9" ht="12.75">
      <c r="A46">
        <f t="shared" si="0"/>
        <v>35</v>
      </c>
      <c r="B46" s="79">
        <v>38014</v>
      </c>
      <c r="C46" s="2">
        <v>7.31</v>
      </c>
      <c r="D46" s="83">
        <v>2</v>
      </c>
      <c r="E46" s="2" t="s">
        <v>190</v>
      </c>
      <c r="G46" s="2"/>
      <c r="H46" s="2"/>
      <c r="I46" s="2"/>
    </row>
    <row r="47" spans="1:9" ht="12.75">
      <c r="A47">
        <f t="shared" si="0"/>
        <v>36</v>
      </c>
      <c r="B47" s="79">
        <v>38014</v>
      </c>
      <c r="C47" s="2">
        <v>7.52</v>
      </c>
      <c r="D47" s="83">
        <v>3</v>
      </c>
      <c r="E47" s="2" t="s">
        <v>90</v>
      </c>
      <c r="G47" s="2"/>
      <c r="H47" s="2">
        <f>SUM(C45:C47)/3</f>
        <v>7.363333333333333</v>
      </c>
      <c r="I47" s="2"/>
    </row>
    <row r="48" spans="1:9" ht="12.75">
      <c r="A48">
        <f t="shared" si="0"/>
        <v>37</v>
      </c>
      <c r="B48" s="79">
        <v>38020</v>
      </c>
      <c r="C48" s="2">
        <v>7.84</v>
      </c>
      <c r="D48" s="83">
        <v>4</v>
      </c>
      <c r="E48" s="2" t="s">
        <v>190</v>
      </c>
      <c r="G48" s="2"/>
      <c r="H48" s="2"/>
      <c r="I48" s="2"/>
    </row>
    <row r="49" spans="1:9" ht="12.75">
      <c r="A49">
        <f t="shared" si="0"/>
        <v>38</v>
      </c>
      <c r="B49" s="79">
        <v>38022</v>
      </c>
      <c r="C49" s="2">
        <v>7.77</v>
      </c>
      <c r="D49" s="83">
        <v>1</v>
      </c>
      <c r="E49" s="2" t="s">
        <v>90</v>
      </c>
      <c r="G49" s="2"/>
      <c r="H49" s="2"/>
      <c r="I49" s="2"/>
    </row>
    <row r="50" spans="1:9" ht="12.75">
      <c r="A50">
        <f t="shared" si="0"/>
        <v>39</v>
      </c>
      <c r="B50" s="79">
        <v>38023</v>
      </c>
      <c r="C50" s="2">
        <v>7.65</v>
      </c>
      <c r="D50" s="83">
        <v>1</v>
      </c>
      <c r="E50" s="2" t="s">
        <v>199</v>
      </c>
      <c r="G50" s="2"/>
      <c r="H50" s="2"/>
      <c r="I50" s="2"/>
    </row>
    <row r="51" spans="1:9" ht="12.75">
      <c r="A51">
        <f t="shared" si="0"/>
        <v>40</v>
      </c>
      <c r="B51" s="79">
        <v>38026</v>
      </c>
      <c r="C51" s="2">
        <v>7.94</v>
      </c>
      <c r="D51" s="83">
        <v>1</v>
      </c>
      <c r="E51" s="2" t="s">
        <v>190</v>
      </c>
      <c r="G51" s="2"/>
      <c r="H51" s="2"/>
      <c r="I51" s="2"/>
    </row>
    <row r="52" spans="1:9" ht="12.75">
      <c r="A52">
        <f t="shared" si="0"/>
        <v>41</v>
      </c>
      <c r="B52" s="79">
        <v>38026</v>
      </c>
      <c r="C52" s="2">
        <v>7.6</v>
      </c>
      <c r="D52" s="83">
        <v>1</v>
      </c>
      <c r="E52" s="2" t="s">
        <v>194</v>
      </c>
      <c r="G52" s="2"/>
      <c r="H52" s="2"/>
      <c r="I52" s="2"/>
    </row>
    <row r="53" spans="1:9" ht="12.75">
      <c r="A53">
        <f t="shared" si="0"/>
        <v>42</v>
      </c>
      <c r="B53" s="79">
        <v>38026</v>
      </c>
      <c r="C53" s="2">
        <v>7.82</v>
      </c>
      <c r="D53" s="83">
        <v>5</v>
      </c>
      <c r="E53" s="2" t="s">
        <v>90</v>
      </c>
      <c r="G53" s="2"/>
      <c r="H53" s="2"/>
      <c r="I53" s="2"/>
    </row>
    <row r="54" spans="1:9" ht="12.75">
      <c r="A54">
        <f t="shared" si="0"/>
        <v>43</v>
      </c>
      <c r="B54" s="79">
        <v>38027</v>
      </c>
      <c r="C54" s="2">
        <v>7.8</v>
      </c>
      <c r="D54" s="83">
        <v>2</v>
      </c>
      <c r="E54" s="2" t="s">
        <v>92</v>
      </c>
      <c r="G54" s="2"/>
      <c r="H54" s="2"/>
      <c r="I54" s="2"/>
    </row>
    <row r="55" spans="1:9" ht="12.75">
      <c r="A55">
        <f t="shared" si="0"/>
        <v>44</v>
      </c>
      <c r="B55" s="79">
        <v>38030</v>
      </c>
      <c r="C55" s="2">
        <v>7.78</v>
      </c>
      <c r="D55" s="83">
        <v>1</v>
      </c>
      <c r="E55" s="2" t="s">
        <v>90</v>
      </c>
      <c r="G55" s="2"/>
      <c r="H55" s="2"/>
      <c r="I55" s="2"/>
    </row>
    <row r="56" spans="1:9" ht="12.75">
      <c r="A56">
        <f t="shared" si="0"/>
        <v>45</v>
      </c>
      <c r="B56" s="79">
        <v>38031</v>
      </c>
      <c r="C56" s="2">
        <v>7.8</v>
      </c>
      <c r="D56" s="83">
        <v>2</v>
      </c>
      <c r="E56" s="2" t="s">
        <v>92</v>
      </c>
      <c r="G56" s="2"/>
      <c r="H56" s="2"/>
      <c r="I56" s="2"/>
    </row>
    <row r="57" spans="1:9" ht="12.75">
      <c r="A57">
        <f t="shared" si="0"/>
        <v>46</v>
      </c>
      <c r="B57" s="79">
        <v>38031</v>
      </c>
      <c r="C57" s="2">
        <v>7.62</v>
      </c>
      <c r="D57" s="83">
        <v>2</v>
      </c>
      <c r="E57" s="2" t="s">
        <v>190</v>
      </c>
      <c r="G57" s="2"/>
      <c r="H57" s="2"/>
      <c r="I57" s="2"/>
    </row>
    <row r="58" spans="1:9" ht="12.75">
      <c r="A58">
        <f t="shared" si="0"/>
        <v>47</v>
      </c>
      <c r="B58" s="79">
        <v>38034</v>
      </c>
      <c r="C58" s="2">
        <v>7.82</v>
      </c>
      <c r="D58" s="83">
        <v>3</v>
      </c>
      <c r="E58" s="2" t="s">
        <v>90</v>
      </c>
      <c r="G58" s="2"/>
      <c r="H58" s="2"/>
      <c r="I58" s="2"/>
    </row>
    <row r="59" spans="1:9" ht="12.75">
      <c r="A59">
        <f t="shared" si="0"/>
        <v>48</v>
      </c>
      <c r="B59" s="79">
        <v>38039</v>
      </c>
      <c r="C59" s="2">
        <v>7.84</v>
      </c>
      <c r="D59" s="83">
        <v>3</v>
      </c>
      <c r="E59" s="2" t="s">
        <v>92</v>
      </c>
      <c r="G59" s="2"/>
      <c r="H59" s="2"/>
      <c r="I59" s="2"/>
    </row>
    <row r="60" spans="1:9" ht="12.75">
      <c r="A60">
        <f t="shared" si="0"/>
        <v>49</v>
      </c>
      <c r="B60" s="79">
        <v>38039</v>
      </c>
      <c r="C60" s="2">
        <v>7.83</v>
      </c>
      <c r="D60" s="83">
        <v>2</v>
      </c>
      <c r="E60" s="2" t="s">
        <v>199</v>
      </c>
      <c r="G60" s="2"/>
      <c r="H60" s="2"/>
      <c r="I60" s="2"/>
    </row>
    <row r="61" spans="1:9" ht="12.75">
      <c r="A61">
        <f t="shared" si="0"/>
        <v>50</v>
      </c>
      <c r="B61" s="79">
        <v>38040</v>
      </c>
      <c r="C61" s="2">
        <v>7.88</v>
      </c>
      <c r="D61" s="83">
        <v>2</v>
      </c>
      <c r="E61" s="2" t="s">
        <v>90</v>
      </c>
      <c r="G61" s="2"/>
      <c r="H61" s="2"/>
      <c r="I61" s="2"/>
    </row>
    <row r="62" spans="1:9" ht="12.75">
      <c r="A62">
        <f t="shared" si="0"/>
        <v>51</v>
      </c>
      <c r="B62" s="79">
        <v>38043</v>
      </c>
      <c r="C62" s="2">
        <v>7.84</v>
      </c>
      <c r="D62" s="83">
        <v>3</v>
      </c>
      <c r="E62" s="2" t="s">
        <v>92</v>
      </c>
      <c r="G62" s="2"/>
      <c r="H62" s="2"/>
      <c r="I62" s="2"/>
    </row>
    <row r="63" spans="1:9" ht="12.75">
      <c r="A63">
        <f t="shared" si="0"/>
        <v>52</v>
      </c>
      <c r="B63" s="79">
        <v>38045</v>
      </c>
      <c r="C63" s="2">
        <v>8.2</v>
      </c>
      <c r="D63" s="83">
        <v>1</v>
      </c>
      <c r="E63" s="2" t="s">
        <v>190</v>
      </c>
      <c r="G63" s="2"/>
      <c r="H63" s="2"/>
      <c r="I63" s="2"/>
    </row>
    <row r="64" spans="1:9" ht="12.75">
      <c r="A64">
        <f t="shared" si="0"/>
        <v>53</v>
      </c>
      <c r="B64" s="79">
        <v>38052</v>
      </c>
      <c r="C64" s="2">
        <v>7.86</v>
      </c>
      <c r="D64" s="83">
        <v>3</v>
      </c>
      <c r="E64" s="2" t="s">
        <v>92</v>
      </c>
      <c r="G64" s="2"/>
      <c r="H64" s="2"/>
      <c r="I64" s="2"/>
    </row>
    <row r="65" spans="1:9" ht="12.75">
      <c r="A65">
        <f t="shared" si="0"/>
        <v>54</v>
      </c>
      <c r="B65" s="79">
        <v>38053</v>
      </c>
      <c r="C65" s="2">
        <v>8.44</v>
      </c>
      <c r="D65" s="83">
        <v>1</v>
      </c>
      <c r="E65" s="2" t="s">
        <v>90</v>
      </c>
      <c r="G65" s="2"/>
      <c r="H65" s="2"/>
      <c r="I65" s="2"/>
    </row>
    <row r="66" spans="1:9" ht="12.75">
      <c r="A66">
        <f t="shared" si="0"/>
        <v>55</v>
      </c>
      <c r="B66" s="79">
        <v>38059</v>
      </c>
      <c r="C66" s="2">
        <v>8.4</v>
      </c>
      <c r="D66" s="83">
        <v>2</v>
      </c>
      <c r="E66" s="2" t="s">
        <v>92</v>
      </c>
      <c r="G66" s="2"/>
      <c r="H66" s="2"/>
      <c r="I66" s="2"/>
    </row>
    <row r="67" spans="1:9" ht="12.75">
      <c r="A67">
        <f t="shared" si="0"/>
        <v>56</v>
      </c>
      <c r="B67" s="79">
        <v>38061</v>
      </c>
      <c r="C67" s="2">
        <v>8.47</v>
      </c>
      <c r="D67" s="83">
        <v>1</v>
      </c>
      <c r="E67" s="2" t="s">
        <v>90</v>
      </c>
      <c r="G67" s="2"/>
      <c r="H67" s="2"/>
      <c r="I67" s="2"/>
    </row>
    <row r="68" spans="1:9" ht="12.75">
      <c r="A68">
        <f t="shared" si="0"/>
        <v>57</v>
      </c>
      <c r="B68" s="79">
        <v>38066</v>
      </c>
      <c r="C68" s="2">
        <v>8.31</v>
      </c>
      <c r="D68" s="83">
        <v>4</v>
      </c>
      <c r="E68" s="2" t="s">
        <v>92</v>
      </c>
      <c r="G68" s="2"/>
      <c r="H68" s="2"/>
      <c r="I68" s="2"/>
    </row>
    <row r="69" spans="1:9" ht="12.75">
      <c r="A69">
        <f t="shared" si="0"/>
        <v>58</v>
      </c>
      <c r="B69" s="79">
        <v>38066</v>
      </c>
      <c r="C69" s="2">
        <v>8.4</v>
      </c>
      <c r="D69" s="83">
        <v>1</v>
      </c>
      <c r="E69" s="2" t="s">
        <v>199</v>
      </c>
      <c r="G69" s="2"/>
      <c r="H69" s="2"/>
      <c r="I69" s="2">
        <f>SUBTOTAL(9,D37:D69)</f>
        <v>69</v>
      </c>
    </row>
    <row r="70" spans="1:9" ht="12.75">
      <c r="A70">
        <f t="shared" si="0"/>
        <v>59</v>
      </c>
      <c r="B70" s="79">
        <v>38069</v>
      </c>
      <c r="C70" s="2"/>
      <c r="D70" s="83">
        <v>1</v>
      </c>
      <c r="E70" s="2" t="s">
        <v>188</v>
      </c>
      <c r="F70" s="83">
        <v>1</v>
      </c>
      <c r="G70" s="2">
        <v>9.09</v>
      </c>
      <c r="H70" s="2"/>
      <c r="I70" s="2"/>
    </row>
    <row r="71" spans="1:9" ht="12.75">
      <c r="A71">
        <f t="shared" si="0"/>
        <v>60</v>
      </c>
      <c r="B71" s="79">
        <v>38069</v>
      </c>
      <c r="C71" s="2"/>
      <c r="D71" s="83">
        <v>1</v>
      </c>
      <c r="E71" s="2" t="s">
        <v>90</v>
      </c>
      <c r="F71" s="83">
        <v>1</v>
      </c>
      <c r="G71" s="2">
        <v>9.3</v>
      </c>
      <c r="H71" s="2"/>
      <c r="I71" s="2"/>
    </row>
    <row r="72" spans="1:9" ht="12.75">
      <c r="A72">
        <f t="shared" si="0"/>
        <v>61</v>
      </c>
      <c r="B72" s="79">
        <v>38071</v>
      </c>
      <c r="C72" s="2">
        <v>8.53</v>
      </c>
      <c r="D72" s="83">
        <v>4</v>
      </c>
      <c r="E72" s="2" t="s">
        <v>92</v>
      </c>
      <c r="G72" s="2"/>
      <c r="H72" s="2"/>
      <c r="I72" s="2"/>
    </row>
    <row r="73" spans="1:9" ht="12.75">
      <c r="A73">
        <f t="shared" si="0"/>
        <v>62</v>
      </c>
      <c r="B73" s="79">
        <v>38077</v>
      </c>
      <c r="C73" s="2">
        <v>8.6</v>
      </c>
      <c r="D73" s="83">
        <v>2</v>
      </c>
      <c r="E73" s="2" t="s">
        <v>92</v>
      </c>
      <c r="G73" s="2"/>
      <c r="H73" s="2"/>
      <c r="I73" s="2"/>
    </row>
    <row r="74" spans="1:9" ht="12.75">
      <c r="A74">
        <f t="shared" si="0"/>
        <v>63</v>
      </c>
      <c r="B74" s="79">
        <v>38079</v>
      </c>
      <c r="C74" s="2">
        <v>9</v>
      </c>
      <c r="D74" s="83">
        <v>1</v>
      </c>
      <c r="E74" s="2" t="s">
        <v>90</v>
      </c>
      <c r="G74" s="2"/>
      <c r="H74" s="2"/>
      <c r="I74" s="2"/>
    </row>
    <row r="75" spans="1:9" ht="12.75">
      <c r="A75">
        <f t="shared" si="0"/>
        <v>64</v>
      </c>
      <c r="B75" s="79">
        <v>38083</v>
      </c>
      <c r="C75" s="2">
        <v>8.79</v>
      </c>
      <c r="D75" s="83">
        <v>3</v>
      </c>
      <c r="E75" s="2" t="s">
        <v>92</v>
      </c>
      <c r="G75" s="2"/>
      <c r="H75" s="2"/>
      <c r="I75" s="2"/>
    </row>
    <row r="76" spans="1:9" ht="12.75">
      <c r="A76">
        <f t="shared" si="0"/>
        <v>65</v>
      </c>
      <c r="B76" s="79">
        <v>38090</v>
      </c>
      <c r="C76" s="2">
        <v>8.98</v>
      </c>
      <c r="D76" s="83">
        <v>3</v>
      </c>
      <c r="E76" s="2" t="s">
        <v>92</v>
      </c>
      <c r="G76" s="2"/>
      <c r="H76" s="2"/>
      <c r="I76" s="2"/>
    </row>
    <row r="77" spans="1:9" ht="12.75">
      <c r="A77">
        <f t="shared" si="0"/>
        <v>66</v>
      </c>
      <c r="B77" s="79">
        <v>38096</v>
      </c>
      <c r="C77" s="2">
        <v>9.1</v>
      </c>
      <c r="D77" s="83">
        <v>1</v>
      </c>
      <c r="E77" s="2" t="s">
        <v>90</v>
      </c>
      <c r="G77" s="2"/>
      <c r="H77" s="2"/>
      <c r="I77" s="2"/>
    </row>
    <row r="80" spans="4:6" ht="12.75">
      <c r="D80">
        <f>SUM(D12:D77)</f>
        <v>134</v>
      </c>
      <c r="F80">
        <f>SUM(F12:F77)</f>
        <v>5</v>
      </c>
    </row>
    <row r="100" spans="2:3" ht="12.75">
      <c r="B100" s="79">
        <v>37970</v>
      </c>
      <c r="C100" s="2">
        <v>8.84</v>
      </c>
    </row>
    <row r="101" spans="2:3" ht="12.75">
      <c r="B101" s="79">
        <v>37978</v>
      </c>
      <c r="C101" s="2">
        <v>8.61</v>
      </c>
    </row>
    <row r="102" spans="2:3" ht="12.75">
      <c r="B102" s="79">
        <v>37985</v>
      </c>
      <c r="C102" s="2">
        <v>8.48</v>
      </c>
    </row>
    <row r="103" spans="2:3" ht="12.75">
      <c r="B103" s="79">
        <v>37987</v>
      </c>
      <c r="C103" s="2">
        <v>8.47</v>
      </c>
    </row>
    <row r="104" spans="2:3" ht="12.75">
      <c r="B104" s="79">
        <v>37988</v>
      </c>
      <c r="C104" s="2">
        <v>8.4</v>
      </c>
    </row>
    <row r="105" spans="2:3" ht="12.75">
      <c r="B105" s="79">
        <v>37991</v>
      </c>
      <c r="C105" s="2">
        <v>8.42</v>
      </c>
    </row>
    <row r="106" spans="2:3" ht="12.75">
      <c r="B106" s="79">
        <v>37995</v>
      </c>
      <c r="C106" s="2">
        <v>8.4</v>
      </c>
    </row>
    <row r="107" spans="2:3" ht="12.75">
      <c r="B107" s="79">
        <v>37996</v>
      </c>
      <c r="C107" s="2">
        <v>8.26</v>
      </c>
    </row>
    <row r="108" spans="2:3" ht="12.75">
      <c r="B108" s="79">
        <v>38000</v>
      </c>
      <c r="C108" s="2">
        <v>7.85</v>
      </c>
    </row>
    <row r="109" spans="2:3" ht="12.75">
      <c r="B109" s="79">
        <v>38004</v>
      </c>
      <c r="C109" s="2">
        <v>7.68</v>
      </c>
    </row>
    <row r="110" spans="2:3" ht="12.75">
      <c r="B110" s="79">
        <v>38007</v>
      </c>
      <c r="C110" s="2">
        <v>7.56</v>
      </c>
    </row>
    <row r="111" spans="2:3" ht="12.75">
      <c r="B111" s="79">
        <v>38011</v>
      </c>
      <c r="C111" s="2">
        <v>7.45</v>
      </c>
    </row>
    <row r="112" spans="2:3" ht="12.75">
      <c r="B112" s="79">
        <v>38014</v>
      </c>
      <c r="C112" s="2">
        <v>7.52</v>
      </c>
    </row>
    <row r="113" spans="2:3" ht="12.75">
      <c r="B113" s="79">
        <v>38022</v>
      </c>
      <c r="C113" s="2">
        <v>7.77</v>
      </c>
    </row>
    <row r="114" spans="2:3" ht="12.75">
      <c r="B114" s="79">
        <v>38026</v>
      </c>
      <c r="C114" s="2">
        <v>7.82</v>
      </c>
    </row>
    <row r="115" spans="2:3" ht="12.75">
      <c r="B115" s="79">
        <v>38030</v>
      </c>
      <c r="C115" s="2">
        <v>7.78</v>
      </c>
    </row>
    <row r="116" spans="2:3" ht="12.75">
      <c r="B116" s="79">
        <v>38034</v>
      </c>
      <c r="C116" s="2">
        <v>7.82</v>
      </c>
    </row>
    <row r="117" spans="2:3" ht="12.75">
      <c r="B117" s="79">
        <v>38040</v>
      </c>
      <c r="C117" s="2">
        <v>7.88</v>
      </c>
    </row>
    <row r="118" spans="2:3" ht="12.75">
      <c r="B118" s="79">
        <v>38053</v>
      </c>
      <c r="C118" s="2">
        <v>8.44</v>
      </c>
    </row>
    <row r="119" spans="2:3" ht="12.75">
      <c r="B119" s="79">
        <v>38061</v>
      </c>
      <c r="C119" s="2">
        <v>8.47</v>
      </c>
    </row>
    <row r="120" spans="2:4" ht="12.75">
      <c r="B120" s="79">
        <v>38069</v>
      </c>
      <c r="C120" s="2"/>
      <c r="D120" s="2">
        <v>9.3</v>
      </c>
    </row>
    <row r="121" spans="2:3" ht="12.75">
      <c r="B121" s="79">
        <v>38079</v>
      </c>
      <c r="C121" s="2">
        <v>9</v>
      </c>
    </row>
    <row r="122" spans="2:3" ht="12.75">
      <c r="B122" s="84">
        <v>38096</v>
      </c>
      <c r="C122" s="2">
        <v>9.1</v>
      </c>
    </row>
  </sheetData>
  <autoFilter ref="A11:G80"/>
  <printOptions/>
  <pageMargins left="0.75" right="0.75" top="1" bottom="1" header="0" footer="0"/>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D13:J112"/>
  <sheetViews>
    <sheetView workbookViewId="0" topLeftCell="G62">
      <selection activeCell="P93" sqref="P93"/>
    </sheetView>
  </sheetViews>
  <sheetFormatPr defaultColWidth="11.421875" defaultRowHeight="12.75"/>
  <cols>
    <col min="6" max="6" width="11.421875" style="2" customWidth="1"/>
    <col min="9" max="9" width="11.421875" style="5" customWidth="1"/>
  </cols>
  <sheetData>
    <row r="13" spans="4:8" ht="12.75">
      <c r="D13">
        <v>1</v>
      </c>
      <c r="E13" s="58">
        <v>38323</v>
      </c>
      <c r="F13" s="2">
        <v>7.3</v>
      </c>
      <c r="G13">
        <v>2</v>
      </c>
      <c r="H13" t="s">
        <v>90</v>
      </c>
    </row>
    <row r="14" spans="4:10" ht="12.75">
      <c r="D14">
        <f>1+D13</f>
        <v>2</v>
      </c>
      <c r="E14" s="58">
        <v>38336</v>
      </c>
      <c r="G14">
        <v>1</v>
      </c>
      <c r="H14" t="s">
        <v>90</v>
      </c>
      <c r="I14" s="5">
        <v>1</v>
      </c>
      <c r="J14">
        <v>7.77</v>
      </c>
    </row>
    <row r="15" spans="4:8" ht="12.75">
      <c r="D15">
        <f aca="true" t="shared" si="0" ref="D15:D32">1+D14</f>
        <v>3</v>
      </c>
      <c r="E15" s="58">
        <v>38336</v>
      </c>
      <c r="F15" s="2">
        <v>7.69</v>
      </c>
      <c r="G15">
        <v>2</v>
      </c>
      <c r="H15" t="s">
        <v>90</v>
      </c>
    </row>
    <row r="16" spans="4:8" ht="12.75">
      <c r="D16">
        <f>1+D15</f>
        <v>4</v>
      </c>
      <c r="E16" s="58">
        <v>38339</v>
      </c>
      <c r="F16" s="2">
        <v>7.74</v>
      </c>
      <c r="G16">
        <v>1</v>
      </c>
      <c r="H16" t="s">
        <v>90</v>
      </c>
    </row>
    <row r="17" spans="4:8" ht="12.75">
      <c r="D17">
        <f t="shared" si="0"/>
        <v>5</v>
      </c>
      <c r="E17" s="58">
        <v>38345</v>
      </c>
      <c r="F17" s="2">
        <v>7.77</v>
      </c>
      <c r="G17">
        <v>1</v>
      </c>
      <c r="H17" t="s">
        <v>90</v>
      </c>
    </row>
    <row r="18" spans="4:8" ht="12.75">
      <c r="D18">
        <f t="shared" si="0"/>
        <v>6</v>
      </c>
      <c r="E18" s="58">
        <v>38347</v>
      </c>
      <c r="F18" s="2">
        <v>7.76</v>
      </c>
      <c r="G18">
        <v>2</v>
      </c>
      <c r="H18" t="s">
        <v>90</v>
      </c>
    </row>
    <row r="19" spans="4:8" ht="12.75">
      <c r="D19">
        <f t="shared" si="0"/>
        <v>7</v>
      </c>
      <c r="E19" s="58">
        <v>38350</v>
      </c>
      <c r="F19" s="2">
        <v>7.83</v>
      </c>
      <c r="G19">
        <v>1</v>
      </c>
      <c r="H19" t="s">
        <v>90</v>
      </c>
    </row>
    <row r="20" spans="4:8" ht="12.75">
      <c r="D20">
        <f t="shared" si="0"/>
        <v>8</v>
      </c>
      <c r="E20" s="58">
        <v>38353</v>
      </c>
      <c r="F20" s="2">
        <v>8.03</v>
      </c>
      <c r="G20">
        <v>1</v>
      </c>
      <c r="H20" t="s">
        <v>90</v>
      </c>
    </row>
    <row r="21" spans="4:8" ht="12.75">
      <c r="D21">
        <f t="shared" si="0"/>
        <v>9</v>
      </c>
      <c r="E21" s="58">
        <v>38358</v>
      </c>
      <c r="F21" s="2">
        <v>8.13</v>
      </c>
      <c r="G21">
        <v>4</v>
      </c>
      <c r="H21" t="s">
        <v>90</v>
      </c>
    </row>
    <row r="22" spans="4:8" ht="12.75">
      <c r="D22">
        <f t="shared" si="0"/>
        <v>10</v>
      </c>
      <c r="E22" s="58">
        <v>38363</v>
      </c>
      <c r="F22" s="2">
        <v>8.3</v>
      </c>
      <c r="G22">
        <v>1</v>
      </c>
      <c r="H22" t="s">
        <v>90</v>
      </c>
    </row>
    <row r="23" spans="4:8" ht="12.75">
      <c r="D23">
        <f t="shared" si="0"/>
        <v>11</v>
      </c>
      <c r="E23" s="58">
        <v>38366</v>
      </c>
      <c r="F23" s="2">
        <v>8.44</v>
      </c>
      <c r="G23">
        <v>3</v>
      </c>
      <c r="H23" t="s">
        <v>90</v>
      </c>
    </row>
    <row r="24" spans="4:8" ht="12.75">
      <c r="D24">
        <f t="shared" si="0"/>
        <v>12</v>
      </c>
      <c r="E24" s="58">
        <v>38381</v>
      </c>
      <c r="F24" s="2">
        <v>8.6</v>
      </c>
      <c r="G24">
        <v>1</v>
      </c>
      <c r="H24" t="s">
        <v>90</v>
      </c>
    </row>
    <row r="25" spans="4:8" ht="12.75">
      <c r="D25">
        <f t="shared" si="0"/>
        <v>13</v>
      </c>
      <c r="E25" s="58">
        <v>38384</v>
      </c>
      <c r="F25" s="2">
        <v>8.7</v>
      </c>
      <c r="G25">
        <v>1</v>
      </c>
      <c r="H25" t="s">
        <v>90</v>
      </c>
    </row>
    <row r="26" spans="4:8" ht="12.75">
      <c r="D26">
        <f t="shared" si="0"/>
        <v>14</v>
      </c>
      <c r="E26" s="58">
        <v>38393</v>
      </c>
      <c r="F26" s="2">
        <v>8.9</v>
      </c>
      <c r="G26">
        <v>1</v>
      </c>
      <c r="H26" t="s">
        <v>90</v>
      </c>
    </row>
    <row r="27" spans="4:8" ht="12.75">
      <c r="D27">
        <f t="shared" si="0"/>
        <v>15</v>
      </c>
      <c r="E27" s="58">
        <v>38397</v>
      </c>
      <c r="F27" s="2">
        <v>9.2</v>
      </c>
      <c r="G27">
        <v>1</v>
      </c>
      <c r="H27" t="s">
        <v>90</v>
      </c>
    </row>
    <row r="28" spans="4:8" ht="12.75">
      <c r="D28">
        <f t="shared" si="0"/>
        <v>16</v>
      </c>
      <c r="E28" s="58">
        <v>38402</v>
      </c>
      <c r="F28" s="2">
        <v>9</v>
      </c>
      <c r="G28">
        <v>1</v>
      </c>
      <c r="H28" t="s">
        <v>90</v>
      </c>
    </row>
    <row r="29" spans="4:8" ht="12.75">
      <c r="D29">
        <f t="shared" si="0"/>
        <v>17</v>
      </c>
      <c r="E29" s="58">
        <v>38409</v>
      </c>
      <c r="F29" s="2">
        <v>9.2</v>
      </c>
      <c r="G29">
        <v>1</v>
      </c>
      <c r="H29" t="s">
        <v>90</v>
      </c>
    </row>
    <row r="30" spans="4:8" ht="12.75">
      <c r="D30">
        <f t="shared" si="0"/>
        <v>18</v>
      </c>
      <c r="E30" s="58">
        <v>38429</v>
      </c>
      <c r="F30" s="2">
        <v>8.51</v>
      </c>
      <c r="G30">
        <v>1</v>
      </c>
      <c r="H30" t="s">
        <v>90</v>
      </c>
    </row>
    <row r="31" spans="4:8" ht="12.75">
      <c r="D31">
        <f t="shared" si="0"/>
        <v>19</v>
      </c>
      <c r="E31" s="58">
        <v>38435</v>
      </c>
      <c r="F31" s="2">
        <v>8.27</v>
      </c>
      <c r="G31">
        <v>1</v>
      </c>
      <c r="H31" t="s">
        <v>90</v>
      </c>
    </row>
    <row r="32" spans="4:8" ht="12.75">
      <c r="D32">
        <f t="shared" si="0"/>
        <v>20</v>
      </c>
      <c r="E32" s="58">
        <v>38437</v>
      </c>
      <c r="F32" s="2">
        <v>8.31</v>
      </c>
      <c r="G32">
        <v>1</v>
      </c>
      <c r="H32" t="s">
        <v>90</v>
      </c>
    </row>
    <row r="33" ht="12.75">
      <c r="E33" s="58"/>
    </row>
    <row r="34" ht="12.75">
      <c r="E34" s="58"/>
    </row>
    <row r="35" ht="12.75">
      <c r="E35" s="58"/>
    </row>
    <row r="36" ht="12.75">
      <c r="E36" s="58"/>
    </row>
    <row r="37" spans="7:9" ht="12.75">
      <c r="G37">
        <f>SUM(G13:G28)</f>
        <v>24</v>
      </c>
      <c r="I37" s="5">
        <f>SUM(I13:I26)</f>
        <v>1</v>
      </c>
    </row>
    <row r="55" spans="4:8" ht="12.75">
      <c r="D55">
        <v>1</v>
      </c>
      <c r="E55" s="58">
        <v>38320</v>
      </c>
      <c r="F55" s="2">
        <v>7.72</v>
      </c>
      <c r="G55">
        <v>4</v>
      </c>
      <c r="H55" t="s">
        <v>92</v>
      </c>
    </row>
    <row r="56" spans="4:8" ht="12.75">
      <c r="D56">
        <f>1+D55</f>
        <v>2</v>
      </c>
      <c r="E56" s="58">
        <v>38323</v>
      </c>
      <c r="F56" s="2">
        <v>7.3</v>
      </c>
      <c r="G56">
        <v>2</v>
      </c>
      <c r="H56" t="s">
        <v>90</v>
      </c>
    </row>
    <row r="57" spans="4:8" ht="12.75">
      <c r="D57">
        <f aca="true" t="shared" si="1" ref="D57:D107">1+D56</f>
        <v>3</v>
      </c>
      <c r="E57" s="58">
        <v>38328</v>
      </c>
      <c r="F57" s="2">
        <v>7.72</v>
      </c>
      <c r="G57">
        <v>4</v>
      </c>
      <c r="H57" t="s">
        <v>92</v>
      </c>
    </row>
    <row r="58" spans="4:8" ht="12.75">
      <c r="D58">
        <f t="shared" si="1"/>
        <v>4</v>
      </c>
      <c r="E58" s="58">
        <v>38331</v>
      </c>
      <c r="F58" s="2">
        <v>7.84</v>
      </c>
      <c r="G58">
        <v>3</v>
      </c>
      <c r="H58" t="s">
        <v>92</v>
      </c>
    </row>
    <row r="59" spans="4:8" ht="12.75">
      <c r="D59">
        <f t="shared" si="1"/>
        <v>5</v>
      </c>
      <c r="E59" s="58">
        <v>38336</v>
      </c>
      <c r="F59">
        <v>7.77</v>
      </c>
      <c r="G59">
        <v>1</v>
      </c>
      <c r="H59" t="s">
        <v>90</v>
      </c>
    </row>
    <row r="60" spans="4:8" ht="12.75">
      <c r="D60">
        <f t="shared" si="1"/>
        <v>6</v>
      </c>
      <c r="E60" s="58">
        <v>38336</v>
      </c>
      <c r="F60" s="2">
        <v>7.69</v>
      </c>
      <c r="G60">
        <v>2</v>
      </c>
      <c r="H60" t="s">
        <v>90</v>
      </c>
    </row>
    <row r="61" spans="4:8" ht="12.75">
      <c r="D61">
        <f t="shared" si="1"/>
        <v>7</v>
      </c>
      <c r="E61" s="58">
        <v>38338</v>
      </c>
      <c r="F61" s="2">
        <v>7.92</v>
      </c>
      <c r="G61">
        <v>2</v>
      </c>
      <c r="H61" t="s">
        <v>188</v>
      </c>
    </row>
    <row r="62" spans="4:8" ht="12.75">
      <c r="D62">
        <f t="shared" si="1"/>
        <v>8</v>
      </c>
      <c r="E62" s="58">
        <v>38338</v>
      </c>
      <c r="F62" s="2">
        <v>7.84</v>
      </c>
      <c r="G62">
        <v>3</v>
      </c>
      <c r="H62" t="s">
        <v>92</v>
      </c>
    </row>
    <row r="63" spans="4:8" ht="12.75">
      <c r="D63">
        <f t="shared" si="1"/>
        <v>9</v>
      </c>
      <c r="E63" s="58">
        <v>38339</v>
      </c>
      <c r="F63" s="2">
        <v>7.74</v>
      </c>
      <c r="G63">
        <v>1</v>
      </c>
      <c r="H63" t="s">
        <v>90</v>
      </c>
    </row>
    <row r="64" spans="4:8" ht="12.75">
      <c r="D64">
        <f t="shared" si="1"/>
        <v>10</v>
      </c>
      <c r="E64" s="58">
        <v>38339</v>
      </c>
      <c r="F64" s="2">
        <v>7.76</v>
      </c>
      <c r="G64">
        <v>4</v>
      </c>
      <c r="H64" t="s">
        <v>194</v>
      </c>
    </row>
    <row r="65" spans="4:8" ht="12.75">
      <c r="D65">
        <f t="shared" si="1"/>
        <v>11</v>
      </c>
      <c r="E65" s="58">
        <v>38341</v>
      </c>
      <c r="F65" s="2">
        <v>7.72</v>
      </c>
      <c r="G65">
        <v>3</v>
      </c>
      <c r="H65" t="s">
        <v>92</v>
      </c>
    </row>
    <row r="66" spans="4:8" ht="12.75">
      <c r="D66">
        <f t="shared" si="1"/>
        <v>12</v>
      </c>
      <c r="E66" s="58">
        <v>38345</v>
      </c>
      <c r="F66" s="2">
        <v>7.77</v>
      </c>
      <c r="G66">
        <v>1</v>
      </c>
      <c r="H66" t="s">
        <v>90</v>
      </c>
    </row>
    <row r="67" spans="4:8" ht="12.75">
      <c r="D67">
        <f t="shared" si="1"/>
        <v>13</v>
      </c>
      <c r="E67" s="58">
        <v>38347</v>
      </c>
      <c r="F67" s="2">
        <v>7.76</v>
      </c>
      <c r="G67">
        <v>2</v>
      </c>
      <c r="H67" t="s">
        <v>90</v>
      </c>
    </row>
    <row r="68" spans="4:8" ht="12.75">
      <c r="D68">
        <f t="shared" si="1"/>
        <v>14</v>
      </c>
      <c r="E68" s="58">
        <v>38350</v>
      </c>
      <c r="F68" s="2">
        <v>7.83</v>
      </c>
      <c r="G68">
        <v>1</v>
      </c>
      <c r="H68" t="s">
        <v>90</v>
      </c>
    </row>
    <row r="69" spans="4:8" ht="12.75">
      <c r="D69">
        <f t="shared" si="1"/>
        <v>15</v>
      </c>
      <c r="E69" s="58">
        <v>38350</v>
      </c>
      <c r="F69" s="2">
        <v>7.81</v>
      </c>
      <c r="G69">
        <v>3</v>
      </c>
      <c r="H69" t="s">
        <v>92</v>
      </c>
    </row>
    <row r="70" spans="4:8" ht="12.75">
      <c r="D70">
        <f t="shared" si="1"/>
        <v>16</v>
      </c>
      <c r="E70" s="58">
        <v>38353</v>
      </c>
      <c r="F70" s="2">
        <v>8.03</v>
      </c>
      <c r="G70">
        <v>1</v>
      </c>
      <c r="H70" t="s">
        <v>90</v>
      </c>
    </row>
    <row r="71" spans="4:8" ht="12.75">
      <c r="D71">
        <f t="shared" si="1"/>
        <v>17</v>
      </c>
      <c r="E71" s="58">
        <v>38353</v>
      </c>
      <c r="F71" s="2">
        <v>7.99</v>
      </c>
      <c r="G71">
        <v>2</v>
      </c>
      <c r="H71" t="s">
        <v>92</v>
      </c>
    </row>
    <row r="72" spans="4:10" ht="12.75">
      <c r="D72">
        <f t="shared" si="1"/>
        <v>18</v>
      </c>
      <c r="E72" s="58">
        <v>38353</v>
      </c>
      <c r="G72">
        <v>1</v>
      </c>
      <c r="H72" t="s">
        <v>194</v>
      </c>
      <c r="I72" s="71">
        <v>7.5</v>
      </c>
      <c r="J72">
        <v>1</v>
      </c>
    </row>
    <row r="73" spans="4:8" ht="12.75">
      <c r="D73">
        <f>1+D72</f>
        <v>19</v>
      </c>
      <c r="E73" s="58">
        <v>38353</v>
      </c>
      <c r="F73" s="2">
        <v>8.12</v>
      </c>
      <c r="G73">
        <v>2</v>
      </c>
      <c r="H73" t="s">
        <v>188</v>
      </c>
    </row>
    <row r="74" spans="4:8" ht="12.75">
      <c r="D74">
        <f t="shared" si="1"/>
        <v>20</v>
      </c>
      <c r="E74" s="58">
        <v>38353</v>
      </c>
      <c r="F74" s="2">
        <v>8.1</v>
      </c>
      <c r="G74">
        <v>1</v>
      </c>
      <c r="H74" t="s">
        <v>189</v>
      </c>
    </row>
    <row r="75" spans="4:8" ht="12.75">
      <c r="D75">
        <f t="shared" si="1"/>
        <v>21</v>
      </c>
      <c r="E75" s="58">
        <v>38358</v>
      </c>
      <c r="F75" s="2">
        <v>7.99</v>
      </c>
      <c r="G75">
        <v>2</v>
      </c>
      <c r="H75" t="s">
        <v>92</v>
      </c>
    </row>
    <row r="76" spans="4:8" ht="12.75">
      <c r="D76">
        <f t="shared" si="1"/>
        <v>22</v>
      </c>
      <c r="E76" s="58">
        <v>38358</v>
      </c>
      <c r="F76" s="2">
        <v>8.13</v>
      </c>
      <c r="G76">
        <v>4</v>
      </c>
      <c r="H76" t="s">
        <v>90</v>
      </c>
    </row>
    <row r="77" spans="4:8" ht="12.75">
      <c r="D77">
        <f t="shared" si="1"/>
        <v>23</v>
      </c>
      <c r="E77" s="58">
        <v>38363</v>
      </c>
      <c r="F77" s="2">
        <v>8.3</v>
      </c>
      <c r="G77">
        <v>1</v>
      </c>
      <c r="H77" t="s">
        <v>90</v>
      </c>
    </row>
    <row r="78" spans="4:8" ht="12.75">
      <c r="D78">
        <f t="shared" si="1"/>
        <v>24</v>
      </c>
      <c r="E78" s="58">
        <v>38365</v>
      </c>
      <c r="F78" s="2">
        <v>8.2</v>
      </c>
      <c r="G78">
        <v>1</v>
      </c>
      <c r="H78" t="s">
        <v>92</v>
      </c>
    </row>
    <row r="79" spans="4:8" ht="12.75">
      <c r="D79">
        <f t="shared" si="1"/>
        <v>25</v>
      </c>
      <c r="E79" s="58">
        <v>38366</v>
      </c>
      <c r="F79" s="2">
        <v>8.44</v>
      </c>
      <c r="G79">
        <v>3</v>
      </c>
      <c r="H79" t="s">
        <v>90</v>
      </c>
    </row>
    <row r="80" spans="4:8" ht="12.75">
      <c r="D80">
        <f t="shared" si="1"/>
        <v>26</v>
      </c>
      <c r="E80" s="58">
        <v>38370</v>
      </c>
      <c r="F80" s="2">
        <v>8.4</v>
      </c>
      <c r="G80">
        <v>2</v>
      </c>
      <c r="H80" t="s">
        <v>92</v>
      </c>
    </row>
    <row r="81" spans="4:8" ht="12.75">
      <c r="D81">
        <f t="shared" si="1"/>
        <v>27</v>
      </c>
      <c r="E81" s="58">
        <v>38371</v>
      </c>
      <c r="F81" s="2">
        <v>8.3</v>
      </c>
      <c r="G81">
        <v>1</v>
      </c>
      <c r="H81" t="s">
        <v>189</v>
      </c>
    </row>
    <row r="82" spans="4:8" ht="12.75">
      <c r="D82">
        <f t="shared" si="1"/>
        <v>28</v>
      </c>
      <c r="E82" s="58">
        <v>38377</v>
      </c>
      <c r="F82" s="2">
        <v>8.4</v>
      </c>
      <c r="G82">
        <v>2</v>
      </c>
      <c r="H82" t="s">
        <v>92</v>
      </c>
    </row>
    <row r="83" spans="4:8" ht="12.75">
      <c r="D83">
        <f t="shared" si="1"/>
        <v>29</v>
      </c>
      <c r="E83" s="58">
        <v>38381</v>
      </c>
      <c r="F83" s="2">
        <v>8.6</v>
      </c>
      <c r="G83">
        <v>1</v>
      </c>
      <c r="H83" t="s">
        <v>90</v>
      </c>
    </row>
    <row r="84" spans="4:10" ht="12.75">
      <c r="D84">
        <f t="shared" si="1"/>
        <v>30</v>
      </c>
      <c r="E84" s="58">
        <v>38384</v>
      </c>
      <c r="G84">
        <v>2</v>
      </c>
      <c r="H84" t="s">
        <v>92</v>
      </c>
      <c r="I84" s="2">
        <v>8.27</v>
      </c>
      <c r="J84">
        <v>2</v>
      </c>
    </row>
    <row r="85" spans="4:8" ht="12.75">
      <c r="D85">
        <f t="shared" si="1"/>
        <v>31</v>
      </c>
      <c r="E85" s="58">
        <v>38384</v>
      </c>
      <c r="F85" s="2">
        <v>8.7</v>
      </c>
      <c r="G85">
        <v>1</v>
      </c>
      <c r="H85" t="s">
        <v>90</v>
      </c>
    </row>
    <row r="86" spans="4:8" ht="12.75">
      <c r="D86">
        <f t="shared" si="1"/>
        <v>32</v>
      </c>
      <c r="E86" s="58">
        <v>38392</v>
      </c>
      <c r="F86" s="2">
        <v>8.79</v>
      </c>
      <c r="G86">
        <v>3</v>
      </c>
      <c r="H86" t="s">
        <v>92</v>
      </c>
    </row>
    <row r="87" spans="4:8" ht="12.75">
      <c r="D87">
        <f t="shared" si="1"/>
        <v>33</v>
      </c>
      <c r="E87" s="58">
        <v>38393</v>
      </c>
      <c r="F87" s="2">
        <v>8.9</v>
      </c>
      <c r="G87">
        <v>1</v>
      </c>
      <c r="H87" t="s">
        <v>90</v>
      </c>
    </row>
    <row r="88" spans="4:9" ht="12.75">
      <c r="D88">
        <f t="shared" si="1"/>
        <v>34</v>
      </c>
      <c r="E88" s="58">
        <v>38393</v>
      </c>
      <c r="G88">
        <v>1</v>
      </c>
      <c r="H88" t="s">
        <v>190</v>
      </c>
      <c r="I88" s="5" t="s">
        <v>229</v>
      </c>
    </row>
    <row r="89" spans="4:10" ht="12.75">
      <c r="D89">
        <f t="shared" si="1"/>
        <v>35</v>
      </c>
      <c r="E89" s="58">
        <v>38396</v>
      </c>
      <c r="G89">
        <v>2</v>
      </c>
      <c r="H89" t="s">
        <v>92</v>
      </c>
      <c r="I89" s="2">
        <v>8.43</v>
      </c>
      <c r="J89">
        <v>2</v>
      </c>
    </row>
    <row r="90" spans="4:8" ht="12.75">
      <c r="D90">
        <f t="shared" si="1"/>
        <v>36</v>
      </c>
      <c r="E90" s="58">
        <v>38397</v>
      </c>
      <c r="F90" s="2">
        <v>9.2</v>
      </c>
      <c r="G90">
        <v>1</v>
      </c>
      <c r="H90" t="s">
        <v>90</v>
      </c>
    </row>
    <row r="91" spans="4:8" ht="12.75">
      <c r="D91">
        <f t="shared" si="1"/>
        <v>37</v>
      </c>
      <c r="E91" s="58">
        <v>38402</v>
      </c>
      <c r="F91" s="2">
        <v>9</v>
      </c>
      <c r="G91">
        <v>1</v>
      </c>
      <c r="H91" t="s">
        <v>90</v>
      </c>
    </row>
    <row r="92" spans="4:8" ht="12.75">
      <c r="D92">
        <f t="shared" si="1"/>
        <v>38</v>
      </c>
      <c r="E92" s="58">
        <v>38403</v>
      </c>
      <c r="F92" s="2">
        <v>9.05</v>
      </c>
      <c r="G92">
        <v>3</v>
      </c>
      <c r="H92" t="s">
        <v>92</v>
      </c>
    </row>
    <row r="93" spans="4:8" ht="12.75">
      <c r="D93">
        <f t="shared" si="1"/>
        <v>39</v>
      </c>
      <c r="E93" s="58">
        <v>38409</v>
      </c>
      <c r="F93" s="2">
        <v>9.2</v>
      </c>
      <c r="G93">
        <v>1</v>
      </c>
      <c r="H93" t="s">
        <v>90</v>
      </c>
    </row>
    <row r="94" spans="4:8" ht="12.75">
      <c r="D94">
        <f t="shared" si="1"/>
        <v>40</v>
      </c>
      <c r="E94" s="58">
        <v>38409</v>
      </c>
      <c r="F94" s="2">
        <v>8.96</v>
      </c>
      <c r="G94">
        <v>4</v>
      </c>
      <c r="H94" t="s">
        <v>92</v>
      </c>
    </row>
    <row r="95" spans="4:8" ht="12.75">
      <c r="D95">
        <f t="shared" si="1"/>
        <v>41</v>
      </c>
      <c r="E95" s="58">
        <v>38414</v>
      </c>
      <c r="F95" s="2">
        <v>9.43</v>
      </c>
      <c r="G95">
        <v>3</v>
      </c>
      <c r="H95" t="s">
        <v>92</v>
      </c>
    </row>
    <row r="96" spans="4:9" ht="12.75">
      <c r="D96">
        <f t="shared" si="1"/>
        <v>42</v>
      </c>
      <c r="E96" s="58">
        <v>38416</v>
      </c>
      <c r="G96">
        <v>1</v>
      </c>
      <c r="H96" t="s">
        <v>241</v>
      </c>
      <c r="I96" s="5" t="s">
        <v>229</v>
      </c>
    </row>
    <row r="97" spans="4:9" ht="12.75">
      <c r="D97">
        <f t="shared" si="1"/>
        <v>43</v>
      </c>
      <c r="E97" s="58">
        <v>38417</v>
      </c>
      <c r="G97">
        <v>1</v>
      </c>
      <c r="H97" t="s">
        <v>90</v>
      </c>
      <c r="I97" s="5" t="s">
        <v>237</v>
      </c>
    </row>
    <row r="98" spans="4:8" ht="12.75">
      <c r="D98">
        <f t="shared" si="1"/>
        <v>44</v>
      </c>
      <c r="E98" s="58">
        <v>38419</v>
      </c>
      <c r="F98" s="2">
        <v>9.29</v>
      </c>
      <c r="G98">
        <v>2</v>
      </c>
      <c r="H98" t="s">
        <v>92</v>
      </c>
    </row>
    <row r="99" spans="4:9" ht="12.75">
      <c r="D99">
        <f t="shared" si="1"/>
        <v>45</v>
      </c>
      <c r="E99" s="58">
        <v>38429</v>
      </c>
      <c r="F99" s="2">
        <v>8.51</v>
      </c>
      <c r="G99">
        <v>1</v>
      </c>
      <c r="H99" t="s">
        <v>90</v>
      </c>
      <c r="I99" s="2"/>
    </row>
    <row r="100" spans="4:9" ht="12.75">
      <c r="D100">
        <f t="shared" si="1"/>
        <v>46</v>
      </c>
      <c r="E100" s="58">
        <v>38435</v>
      </c>
      <c r="F100" s="2">
        <v>8.27</v>
      </c>
      <c r="G100">
        <v>1</v>
      </c>
      <c r="H100" t="s">
        <v>90</v>
      </c>
      <c r="I100" s="2"/>
    </row>
    <row r="101" spans="4:9" ht="12.75">
      <c r="D101">
        <f t="shared" si="1"/>
        <v>47</v>
      </c>
      <c r="E101" s="58">
        <v>38437</v>
      </c>
      <c r="F101" s="2">
        <v>7.84</v>
      </c>
      <c r="G101">
        <v>3</v>
      </c>
      <c r="H101" t="s">
        <v>92</v>
      </c>
      <c r="I101" s="2"/>
    </row>
    <row r="102" spans="4:9" ht="12.75">
      <c r="D102">
        <f t="shared" si="1"/>
        <v>48</v>
      </c>
      <c r="E102" s="58">
        <v>38437</v>
      </c>
      <c r="F102" s="2">
        <v>8.31</v>
      </c>
      <c r="G102">
        <v>1</v>
      </c>
      <c r="H102" t="s">
        <v>90</v>
      </c>
      <c r="I102" s="2"/>
    </row>
    <row r="103" spans="4:9" ht="12.75">
      <c r="D103">
        <f t="shared" si="1"/>
        <v>49</v>
      </c>
      <c r="E103" s="58">
        <v>38447</v>
      </c>
      <c r="F103" s="2">
        <v>7.66</v>
      </c>
      <c r="G103">
        <v>3</v>
      </c>
      <c r="H103" t="s">
        <v>92</v>
      </c>
      <c r="I103" s="2"/>
    </row>
    <row r="104" spans="4:9" ht="12.75">
      <c r="D104">
        <f t="shared" si="1"/>
        <v>50</v>
      </c>
      <c r="E104" s="58">
        <v>38452</v>
      </c>
      <c r="F104" s="2">
        <v>7.93</v>
      </c>
      <c r="G104">
        <v>3</v>
      </c>
      <c r="H104" t="s">
        <v>92</v>
      </c>
      <c r="I104" s="2"/>
    </row>
    <row r="105" spans="4:9" ht="12.75">
      <c r="D105">
        <f t="shared" si="1"/>
        <v>51</v>
      </c>
      <c r="E105" s="58">
        <v>38464</v>
      </c>
      <c r="F105" s="2">
        <v>7.53</v>
      </c>
      <c r="G105">
        <v>3</v>
      </c>
      <c r="H105" t="s">
        <v>92</v>
      </c>
      <c r="I105" s="2"/>
    </row>
    <row r="106" spans="4:9" ht="12.75">
      <c r="D106">
        <f t="shared" si="1"/>
        <v>52</v>
      </c>
      <c r="E106" s="58">
        <v>38469</v>
      </c>
      <c r="F106" s="2">
        <v>7.84</v>
      </c>
      <c r="G106">
        <v>3</v>
      </c>
      <c r="H106" t="s">
        <v>92</v>
      </c>
      <c r="I106" s="2"/>
    </row>
    <row r="107" spans="4:9" ht="12.75">
      <c r="D107">
        <f t="shared" si="1"/>
        <v>53</v>
      </c>
      <c r="E107" s="58">
        <v>38477</v>
      </c>
      <c r="F107" s="2">
        <v>7.92</v>
      </c>
      <c r="G107">
        <v>3</v>
      </c>
      <c r="H107" t="s">
        <v>92</v>
      </c>
      <c r="I107" s="2"/>
    </row>
    <row r="108" spans="5:9" ht="12.75">
      <c r="E108" s="58"/>
      <c r="I108" s="2"/>
    </row>
    <row r="109" spans="5:9" ht="12.75">
      <c r="E109" s="58"/>
      <c r="I109" s="2"/>
    </row>
    <row r="110" spans="5:9" ht="12.75">
      <c r="E110" s="58"/>
      <c r="I110" s="2"/>
    </row>
    <row r="112" spans="7:10" ht="12.75">
      <c r="G112">
        <f>SUM(G56:G107)</f>
        <v>104</v>
      </c>
      <c r="J112">
        <f>SUM(J56:J95)</f>
        <v>5</v>
      </c>
    </row>
  </sheetData>
  <autoFilter ref="D55:J88"/>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AC105"/>
  <sheetViews>
    <sheetView tabSelected="1" workbookViewId="0" topLeftCell="A46">
      <selection activeCell="N73" sqref="N73"/>
    </sheetView>
  </sheetViews>
  <sheetFormatPr defaultColWidth="11.421875" defaultRowHeight="12.75"/>
  <cols>
    <col min="1" max="1" width="11.28125" style="0" customWidth="1"/>
    <col min="2" max="2" width="19.281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31.00390625" style="0" customWidth="1"/>
    <col min="22" max="22" width="11.421875" style="2" customWidth="1"/>
    <col min="24" max="24" width="12.8515625" style="0" customWidth="1"/>
  </cols>
  <sheetData>
    <row r="1" spans="1:12" ht="19.5">
      <c r="A1" s="1" t="s">
        <v>0</v>
      </c>
      <c r="K1" s="2">
        <v>14</v>
      </c>
      <c r="L1" s="58">
        <v>38022</v>
      </c>
    </row>
    <row r="2" ht="30.75">
      <c r="A2" s="3" t="s">
        <v>1</v>
      </c>
    </row>
    <row r="4" spans="1:15" ht="15.75">
      <c r="A4" s="4" t="s">
        <v>2</v>
      </c>
      <c r="G4" s="2"/>
      <c r="I4" s="5"/>
      <c r="L4" s="2"/>
      <c r="N4" s="6"/>
      <c r="O4" s="5"/>
    </row>
    <row r="5" spans="7:15" ht="12.75">
      <c r="G5" s="2"/>
      <c r="I5" s="5"/>
      <c r="L5" s="2"/>
      <c r="N5" s="6"/>
      <c r="O5" s="5"/>
    </row>
    <row r="6" spans="1:22" s="5" customFormat="1" ht="12.75">
      <c r="A6" s="7" t="s">
        <v>3</v>
      </c>
      <c r="B6"/>
      <c r="E6" s="8"/>
      <c r="F6" s="9" t="s">
        <v>4</v>
      </c>
      <c r="G6" s="10" t="s">
        <v>5</v>
      </c>
      <c r="H6" s="11"/>
      <c r="I6" s="11"/>
      <c r="J6" s="11"/>
      <c r="K6" s="12"/>
      <c r="L6" s="13" t="s">
        <v>6</v>
      </c>
      <c r="M6" s="9" t="s">
        <v>7</v>
      </c>
      <c r="N6" s="14"/>
      <c r="O6" s="9" t="s">
        <v>8</v>
      </c>
      <c r="V6" s="71"/>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73" t="e">
        <f>SUM(G10)+H10/(H10+J10)*(K10-G10)</f>
        <v>#DIV/0!</v>
      </c>
      <c r="M10" s="34"/>
      <c r="N10" s="39"/>
      <c r="O10" s="40"/>
      <c r="P10" s="34"/>
    </row>
    <row r="11" spans="1:16" ht="12.75">
      <c r="A11" s="41" t="s">
        <v>148</v>
      </c>
      <c r="B11" s="42" t="s">
        <v>149</v>
      </c>
      <c r="C11" s="43">
        <v>38323</v>
      </c>
      <c r="D11" s="68"/>
      <c r="E11" s="42" t="s">
        <v>179</v>
      </c>
      <c r="F11" s="42" t="s">
        <v>152</v>
      </c>
      <c r="G11" s="44">
        <v>6.9</v>
      </c>
      <c r="H11" s="42">
        <v>5</v>
      </c>
      <c r="I11" s="27" t="s">
        <v>22</v>
      </c>
      <c r="J11" s="42">
        <v>1</v>
      </c>
      <c r="K11" s="45">
        <v>7.4</v>
      </c>
      <c r="L11" s="74">
        <f aca="true" t="shared" si="0" ref="L11:L57">SUM(G11)+H11/(H11+J11)*(K11-G11)</f>
        <v>7.316666666666667</v>
      </c>
      <c r="M11" s="42">
        <v>1.5</v>
      </c>
      <c r="N11" s="82">
        <v>7.3</v>
      </c>
      <c r="O11" s="49" t="s">
        <v>211</v>
      </c>
      <c r="P11" s="42"/>
    </row>
    <row r="12" spans="1:16" ht="12.75">
      <c r="A12" s="41" t="s">
        <v>148</v>
      </c>
      <c r="B12" s="42" t="s">
        <v>149</v>
      </c>
      <c r="C12" s="43">
        <v>38323</v>
      </c>
      <c r="D12" s="68"/>
      <c r="E12" s="42" t="s">
        <v>179</v>
      </c>
      <c r="F12" s="42" t="s">
        <v>152</v>
      </c>
      <c r="G12" s="44">
        <v>6.9</v>
      </c>
      <c r="H12" s="42">
        <v>5</v>
      </c>
      <c r="I12" s="27" t="s">
        <v>22</v>
      </c>
      <c r="J12" s="42">
        <v>1.5</v>
      </c>
      <c r="K12" s="45">
        <v>7.4</v>
      </c>
      <c r="L12" s="74">
        <f t="shared" si="0"/>
        <v>7.284615384615385</v>
      </c>
      <c r="M12" s="42">
        <v>1.5</v>
      </c>
      <c r="N12" s="50">
        <f>SUM(L11:L12)/2</f>
        <v>7.300641025641026</v>
      </c>
      <c r="O12" s="49" t="s">
        <v>211</v>
      </c>
      <c r="P12" s="42"/>
    </row>
    <row r="13" spans="1:16" ht="12.75">
      <c r="A13" s="41"/>
      <c r="B13" s="42"/>
      <c r="C13" s="43"/>
      <c r="D13" s="68"/>
      <c r="E13" s="68"/>
      <c r="F13" s="42"/>
      <c r="G13" s="44"/>
      <c r="H13" s="42"/>
      <c r="I13" s="27" t="s">
        <v>22</v>
      </c>
      <c r="J13" s="42"/>
      <c r="K13" s="45"/>
      <c r="L13" s="74" t="e">
        <f t="shared" si="0"/>
        <v>#DIV/0!</v>
      </c>
      <c r="M13" s="42"/>
      <c r="N13" s="50"/>
      <c r="O13" s="49"/>
      <c r="P13" s="42"/>
    </row>
    <row r="14" spans="1:16" ht="12.75">
      <c r="A14" s="41" t="s">
        <v>148</v>
      </c>
      <c r="B14" s="42" t="s">
        <v>149</v>
      </c>
      <c r="C14" s="43">
        <v>38336</v>
      </c>
      <c r="D14" s="68"/>
      <c r="E14" s="42" t="s">
        <v>212</v>
      </c>
      <c r="F14" s="42" t="s">
        <v>152</v>
      </c>
      <c r="G14" s="44">
        <v>7.4</v>
      </c>
      <c r="H14" s="42">
        <v>4.7</v>
      </c>
      <c r="I14" s="27" t="s">
        <v>22</v>
      </c>
      <c r="J14" s="42">
        <v>3</v>
      </c>
      <c r="K14" s="45">
        <v>8</v>
      </c>
      <c r="L14" s="74">
        <f>SUM(G14)+H14/(H14+J14)*(K14-G14)</f>
        <v>7.766233766233766</v>
      </c>
      <c r="M14" s="42">
        <v>2.5</v>
      </c>
      <c r="N14" s="82">
        <v>7.8</v>
      </c>
      <c r="O14" s="49" t="s">
        <v>213</v>
      </c>
      <c r="P14" s="42"/>
    </row>
    <row r="15" spans="1:16" ht="12.75">
      <c r="A15" s="41"/>
      <c r="B15" s="42"/>
      <c r="C15" s="43"/>
      <c r="D15" s="68"/>
      <c r="E15" s="68"/>
      <c r="F15" s="42"/>
      <c r="G15" s="44"/>
      <c r="H15" s="42"/>
      <c r="I15" s="27" t="s">
        <v>22</v>
      </c>
      <c r="J15" s="42"/>
      <c r="K15" s="45"/>
      <c r="L15" s="74" t="e">
        <f t="shared" si="0"/>
        <v>#DIV/0!</v>
      </c>
      <c r="M15" s="42"/>
      <c r="N15" s="50"/>
      <c r="O15" s="49"/>
      <c r="P15" s="42"/>
    </row>
    <row r="16" spans="1:16" ht="12.75">
      <c r="A16" s="41" t="s">
        <v>148</v>
      </c>
      <c r="B16" s="42" t="s">
        <v>149</v>
      </c>
      <c r="C16" s="43">
        <v>38336</v>
      </c>
      <c r="D16" s="68"/>
      <c r="E16" s="42" t="s">
        <v>214</v>
      </c>
      <c r="F16" s="42" t="s">
        <v>152</v>
      </c>
      <c r="G16" s="44">
        <v>7.4</v>
      </c>
      <c r="H16" s="42">
        <v>4</v>
      </c>
      <c r="I16" s="27" t="s">
        <v>22</v>
      </c>
      <c r="J16" s="42">
        <v>4.5</v>
      </c>
      <c r="K16" s="45">
        <v>8</v>
      </c>
      <c r="L16" s="74">
        <f t="shared" si="0"/>
        <v>7.682352941176471</v>
      </c>
      <c r="M16" s="42">
        <v>2</v>
      </c>
      <c r="N16" s="82">
        <v>7.7</v>
      </c>
      <c r="O16" s="49">
        <v>1</v>
      </c>
      <c r="P16" s="42"/>
    </row>
    <row r="17" spans="1:16" ht="12.75">
      <c r="A17" s="41" t="s">
        <v>148</v>
      </c>
      <c r="B17" s="42" t="s">
        <v>149</v>
      </c>
      <c r="C17" s="43">
        <v>38336</v>
      </c>
      <c r="D17" s="68"/>
      <c r="E17" s="42" t="s">
        <v>214</v>
      </c>
      <c r="F17" s="42" t="s">
        <v>152</v>
      </c>
      <c r="G17" s="44">
        <v>7.4</v>
      </c>
      <c r="H17" s="42">
        <v>4</v>
      </c>
      <c r="I17" s="27" t="s">
        <v>22</v>
      </c>
      <c r="J17" s="42">
        <v>4</v>
      </c>
      <c r="K17" s="45">
        <v>8</v>
      </c>
      <c r="L17" s="74">
        <f t="shared" si="0"/>
        <v>7.7</v>
      </c>
      <c r="M17" s="42">
        <v>2</v>
      </c>
      <c r="N17" s="50">
        <f>SUM(L16:L17)/2</f>
        <v>7.6911764705882355</v>
      </c>
      <c r="O17" s="49">
        <v>1</v>
      </c>
      <c r="P17" s="42"/>
    </row>
    <row r="18" spans="1:16" ht="12.75">
      <c r="A18" s="41"/>
      <c r="B18" s="42"/>
      <c r="C18" s="43"/>
      <c r="D18" s="72"/>
      <c r="E18" s="42"/>
      <c r="F18" s="42"/>
      <c r="G18" s="44"/>
      <c r="H18" s="42"/>
      <c r="I18" s="27" t="s">
        <v>22</v>
      </c>
      <c r="J18" s="42"/>
      <c r="K18" s="45"/>
      <c r="L18" s="74" t="e">
        <f t="shared" si="0"/>
        <v>#DIV/0!</v>
      </c>
      <c r="M18" s="42"/>
      <c r="N18" s="69"/>
      <c r="O18" s="49"/>
      <c r="P18" s="42"/>
    </row>
    <row r="19" spans="1:16" ht="12.75">
      <c r="A19" s="41" t="s">
        <v>148</v>
      </c>
      <c r="B19" s="42" t="s">
        <v>149</v>
      </c>
      <c r="C19" s="43">
        <v>38339</v>
      </c>
      <c r="D19" s="68"/>
      <c r="E19" s="42" t="s">
        <v>184</v>
      </c>
      <c r="F19" s="42" t="s">
        <v>152</v>
      </c>
      <c r="G19" s="44">
        <v>7.4</v>
      </c>
      <c r="H19" s="42">
        <v>4</v>
      </c>
      <c r="I19" s="27" t="s">
        <v>22</v>
      </c>
      <c r="J19" s="42">
        <v>3</v>
      </c>
      <c r="K19" s="45">
        <v>8</v>
      </c>
      <c r="L19" s="74">
        <f>SUM(G19)+H19/(H19+J19)*(K19-G19)</f>
        <v>7.742857142857143</v>
      </c>
      <c r="M19" s="42">
        <v>2</v>
      </c>
      <c r="N19" s="82">
        <v>7.7</v>
      </c>
      <c r="O19" s="49">
        <v>1.3</v>
      </c>
      <c r="P19" s="42"/>
    </row>
    <row r="20" spans="1:16" ht="12.75">
      <c r="A20" s="41"/>
      <c r="B20" s="42"/>
      <c r="C20" s="43"/>
      <c r="D20" s="68"/>
      <c r="E20" s="68"/>
      <c r="F20" s="42"/>
      <c r="G20" s="44"/>
      <c r="H20" s="42"/>
      <c r="I20" s="27" t="s">
        <v>22</v>
      </c>
      <c r="J20" s="42"/>
      <c r="K20" s="45"/>
      <c r="L20" s="74" t="e">
        <f t="shared" si="0"/>
        <v>#DIV/0!</v>
      </c>
      <c r="M20" s="42"/>
      <c r="N20" s="50"/>
      <c r="O20" s="49"/>
      <c r="P20" s="42"/>
    </row>
    <row r="21" spans="1:16" ht="12.75">
      <c r="A21" s="41" t="s">
        <v>148</v>
      </c>
      <c r="B21" s="42" t="s">
        <v>149</v>
      </c>
      <c r="C21" s="43">
        <v>38345</v>
      </c>
      <c r="D21" s="68"/>
      <c r="E21" s="42" t="s">
        <v>215</v>
      </c>
      <c r="F21" s="42" t="s">
        <v>152</v>
      </c>
      <c r="G21" s="44">
        <v>7.4</v>
      </c>
      <c r="H21" s="42">
        <v>4.3</v>
      </c>
      <c r="I21" s="27" t="s">
        <v>22</v>
      </c>
      <c r="J21" s="42">
        <v>2.7</v>
      </c>
      <c r="K21" s="45">
        <v>8</v>
      </c>
      <c r="L21" s="74">
        <f>SUM(G21)+H21/(H21+J21)*(K21-G21)</f>
        <v>7.768571428571429</v>
      </c>
      <c r="M21" s="42">
        <v>2</v>
      </c>
      <c r="N21" s="82">
        <v>7.8</v>
      </c>
      <c r="O21" s="49" t="s">
        <v>216</v>
      </c>
      <c r="P21" s="42"/>
    </row>
    <row r="22" spans="1:16" ht="12.75">
      <c r="A22" s="41"/>
      <c r="B22" s="42"/>
      <c r="C22" s="43"/>
      <c r="D22" s="68"/>
      <c r="E22" s="68"/>
      <c r="F22" s="42"/>
      <c r="G22" s="44"/>
      <c r="H22" s="42"/>
      <c r="I22" s="27" t="s">
        <v>22</v>
      </c>
      <c r="J22" s="42"/>
      <c r="K22" s="45"/>
      <c r="L22" s="74" t="e">
        <f t="shared" si="0"/>
        <v>#DIV/0!</v>
      </c>
      <c r="M22" s="42"/>
      <c r="N22" s="50"/>
      <c r="O22" s="49"/>
      <c r="P22" s="42"/>
    </row>
    <row r="23" spans="1:16" ht="12.75">
      <c r="A23" s="41" t="s">
        <v>148</v>
      </c>
      <c r="B23" s="42" t="s">
        <v>149</v>
      </c>
      <c r="C23" s="43">
        <v>38347</v>
      </c>
      <c r="D23" s="68"/>
      <c r="E23" s="42" t="s">
        <v>217</v>
      </c>
      <c r="F23" s="42" t="s">
        <v>152</v>
      </c>
      <c r="G23" s="44">
        <v>7.4</v>
      </c>
      <c r="H23" s="42">
        <v>3.2</v>
      </c>
      <c r="I23" s="27" t="s">
        <v>22</v>
      </c>
      <c r="J23" s="42">
        <v>2.3</v>
      </c>
      <c r="K23" s="45">
        <v>8</v>
      </c>
      <c r="L23" s="74">
        <f>SUM(G23)+H23/(H23+J23)*(K23-G23)</f>
        <v>7.749090909090909</v>
      </c>
      <c r="M23" s="42">
        <v>2</v>
      </c>
      <c r="N23" s="82">
        <v>7.8</v>
      </c>
      <c r="O23" s="49" t="s">
        <v>216</v>
      </c>
      <c r="P23" s="42"/>
    </row>
    <row r="24" spans="1:16" ht="12.75">
      <c r="A24" s="41" t="s">
        <v>148</v>
      </c>
      <c r="B24" s="42" t="s">
        <v>149</v>
      </c>
      <c r="C24" s="43">
        <v>38347</v>
      </c>
      <c r="D24" s="68"/>
      <c r="E24" s="42" t="s">
        <v>217</v>
      </c>
      <c r="F24" s="42" t="s">
        <v>152</v>
      </c>
      <c r="G24" s="44">
        <v>7.4</v>
      </c>
      <c r="H24" s="42">
        <v>4.5</v>
      </c>
      <c r="I24" s="27" t="s">
        <v>22</v>
      </c>
      <c r="J24" s="42">
        <v>2.7</v>
      </c>
      <c r="K24" s="45">
        <v>8</v>
      </c>
      <c r="L24" s="74">
        <f t="shared" si="0"/>
        <v>7.775</v>
      </c>
      <c r="M24" s="42">
        <v>2</v>
      </c>
      <c r="N24" s="50">
        <f>SUM(L23:L24)/2</f>
        <v>7.762045454545454</v>
      </c>
      <c r="O24" s="49" t="s">
        <v>216</v>
      </c>
      <c r="P24" s="42"/>
    </row>
    <row r="25" spans="1:16" ht="12.75">
      <c r="A25" s="41"/>
      <c r="B25" s="42"/>
      <c r="C25" s="43"/>
      <c r="D25" s="68"/>
      <c r="E25" s="68"/>
      <c r="F25" s="42"/>
      <c r="G25" s="44"/>
      <c r="H25" s="42"/>
      <c r="I25" s="27" t="s">
        <v>22</v>
      </c>
      <c r="J25" s="42"/>
      <c r="K25" s="45"/>
      <c r="L25" s="74" t="e">
        <f t="shared" si="0"/>
        <v>#DIV/0!</v>
      </c>
      <c r="M25" s="42"/>
      <c r="N25" s="50"/>
      <c r="O25" s="49"/>
      <c r="P25" s="42"/>
    </row>
    <row r="26" spans="1:16" ht="12.75">
      <c r="A26" s="41" t="s">
        <v>148</v>
      </c>
      <c r="B26" s="42" t="s">
        <v>149</v>
      </c>
      <c r="C26" s="43">
        <v>38350</v>
      </c>
      <c r="D26" s="68"/>
      <c r="E26" s="42" t="s">
        <v>218</v>
      </c>
      <c r="F26" s="42" t="s">
        <v>152</v>
      </c>
      <c r="G26" s="44">
        <v>7.4</v>
      </c>
      <c r="H26" s="42">
        <v>3</v>
      </c>
      <c r="I26" s="27" t="s">
        <v>22</v>
      </c>
      <c r="J26" s="42">
        <v>1.2</v>
      </c>
      <c r="K26" s="45">
        <v>8</v>
      </c>
      <c r="L26" s="74">
        <f>SUM(G26)+H26/(H26+J26)*(K26-G26)</f>
        <v>7.828571428571428</v>
      </c>
      <c r="M26" s="42">
        <v>2.2</v>
      </c>
      <c r="N26" s="82">
        <v>7.8</v>
      </c>
      <c r="O26" s="49">
        <v>1.5</v>
      </c>
      <c r="P26" s="42"/>
    </row>
    <row r="27" spans="1:16" ht="12.75">
      <c r="A27" s="41"/>
      <c r="B27" s="42"/>
      <c r="C27" s="43"/>
      <c r="D27" s="72"/>
      <c r="E27" s="42"/>
      <c r="F27" s="42"/>
      <c r="G27" s="44"/>
      <c r="H27" s="42"/>
      <c r="I27" s="27" t="s">
        <v>22</v>
      </c>
      <c r="J27" s="42"/>
      <c r="K27" s="45"/>
      <c r="L27" s="74" t="e">
        <f t="shared" si="0"/>
        <v>#DIV/0!</v>
      </c>
      <c r="M27" s="42"/>
      <c r="N27" s="50"/>
      <c r="O27" s="49"/>
      <c r="P27" s="42"/>
    </row>
    <row r="28" spans="1:16" ht="12.75">
      <c r="A28" s="41" t="s">
        <v>148</v>
      </c>
      <c r="B28" s="42" t="s">
        <v>149</v>
      </c>
      <c r="C28" s="43">
        <v>38353</v>
      </c>
      <c r="D28" s="68"/>
      <c r="E28" s="42" t="s">
        <v>219</v>
      </c>
      <c r="F28" s="42" t="s">
        <v>152</v>
      </c>
      <c r="G28" s="44">
        <v>8</v>
      </c>
      <c r="H28" s="42">
        <v>0.5</v>
      </c>
      <c r="I28" s="27" t="s">
        <v>22</v>
      </c>
      <c r="J28" s="42">
        <v>3</v>
      </c>
      <c r="K28" s="45">
        <v>8.2</v>
      </c>
      <c r="L28" s="74">
        <f>SUM(G28)+H28/(H28+J28)*(K28-G28)</f>
        <v>8.028571428571428</v>
      </c>
      <c r="M28" s="42">
        <v>2</v>
      </c>
      <c r="N28" s="82">
        <v>8</v>
      </c>
      <c r="O28" s="49" t="s">
        <v>220</v>
      </c>
      <c r="P28" s="42"/>
    </row>
    <row r="29" spans="1:16" ht="12.75">
      <c r="A29" s="41"/>
      <c r="B29" s="42"/>
      <c r="C29" s="43"/>
      <c r="D29" s="72"/>
      <c r="E29" s="42"/>
      <c r="F29" s="42"/>
      <c r="G29" s="44"/>
      <c r="H29" s="42"/>
      <c r="I29" s="27" t="s">
        <v>22</v>
      </c>
      <c r="J29" s="42"/>
      <c r="K29" s="45"/>
      <c r="L29" s="74" t="e">
        <f t="shared" si="0"/>
        <v>#DIV/0!</v>
      </c>
      <c r="M29" s="42"/>
      <c r="N29" s="69"/>
      <c r="O29" s="49"/>
      <c r="P29" s="42"/>
    </row>
    <row r="30" spans="1:16" ht="12.75">
      <c r="A30" s="41" t="s">
        <v>148</v>
      </c>
      <c r="B30" s="42" t="s">
        <v>149</v>
      </c>
      <c r="C30" s="43">
        <v>38358</v>
      </c>
      <c r="D30" s="68"/>
      <c r="E30" s="42" t="s">
        <v>221</v>
      </c>
      <c r="F30" s="42" t="s">
        <v>152</v>
      </c>
      <c r="G30" s="44">
        <v>8</v>
      </c>
      <c r="H30" s="42">
        <v>2</v>
      </c>
      <c r="I30" s="27" t="s">
        <v>22</v>
      </c>
      <c r="J30" s="42">
        <v>4</v>
      </c>
      <c r="K30" s="45">
        <v>8.6</v>
      </c>
      <c r="L30" s="74">
        <f>SUM(G30)+H30/(H30+J30)*(K30-G30)</f>
        <v>8.2</v>
      </c>
      <c r="M30" s="42">
        <v>1</v>
      </c>
      <c r="N30" s="82">
        <v>8.1</v>
      </c>
      <c r="O30" s="49">
        <v>1.4</v>
      </c>
      <c r="P30" s="42"/>
    </row>
    <row r="31" spans="1:16" ht="12.75">
      <c r="A31" s="41" t="s">
        <v>148</v>
      </c>
      <c r="B31" s="42" t="s">
        <v>149</v>
      </c>
      <c r="C31" s="43">
        <v>38358</v>
      </c>
      <c r="D31" s="68"/>
      <c r="E31" s="42" t="s">
        <v>221</v>
      </c>
      <c r="F31" s="42" t="s">
        <v>152</v>
      </c>
      <c r="G31" s="44">
        <v>8</v>
      </c>
      <c r="H31" s="42">
        <v>1</v>
      </c>
      <c r="I31" s="27" t="s">
        <v>22</v>
      </c>
      <c r="J31" s="42">
        <v>1</v>
      </c>
      <c r="K31" s="45">
        <v>8.2</v>
      </c>
      <c r="L31" s="74">
        <f t="shared" si="0"/>
        <v>8.1</v>
      </c>
      <c r="M31" s="42">
        <v>1</v>
      </c>
      <c r="N31" s="50"/>
      <c r="O31" s="49">
        <v>1.4</v>
      </c>
      <c r="P31" s="42"/>
    </row>
    <row r="32" spans="1:16" ht="12.75">
      <c r="A32" s="41" t="s">
        <v>148</v>
      </c>
      <c r="B32" s="42" t="s">
        <v>149</v>
      </c>
      <c r="C32" s="43">
        <v>38358</v>
      </c>
      <c r="D32" s="68"/>
      <c r="E32" s="42" t="s">
        <v>221</v>
      </c>
      <c r="F32" s="42" t="s">
        <v>152</v>
      </c>
      <c r="G32" s="44">
        <v>8</v>
      </c>
      <c r="H32" s="42">
        <v>1</v>
      </c>
      <c r="I32" s="27" t="s">
        <v>22</v>
      </c>
      <c r="J32" s="42">
        <v>5</v>
      </c>
      <c r="K32" s="45">
        <v>8.6</v>
      </c>
      <c r="L32" s="74">
        <f t="shared" si="0"/>
        <v>8.1</v>
      </c>
      <c r="M32" s="42">
        <v>1</v>
      </c>
      <c r="N32" s="50"/>
      <c r="O32" s="49">
        <v>1.4</v>
      </c>
      <c r="P32" s="42"/>
    </row>
    <row r="33" spans="1:16" ht="12.75">
      <c r="A33" s="41" t="s">
        <v>148</v>
      </c>
      <c r="B33" s="42" t="s">
        <v>149</v>
      </c>
      <c r="C33" s="43">
        <v>38358</v>
      </c>
      <c r="D33" s="68"/>
      <c r="E33" s="42" t="s">
        <v>221</v>
      </c>
      <c r="F33" s="42" t="s">
        <v>152</v>
      </c>
      <c r="G33" s="44" t="s">
        <v>222</v>
      </c>
      <c r="H33" s="42"/>
      <c r="I33" s="27" t="s">
        <v>22</v>
      </c>
      <c r="J33" s="42"/>
      <c r="K33" s="45"/>
      <c r="L33" s="74">
        <v>8.1</v>
      </c>
      <c r="M33" s="42">
        <v>1</v>
      </c>
      <c r="N33" s="50">
        <f>SUM(L30:L33)/4</f>
        <v>8.125</v>
      </c>
      <c r="O33" s="49">
        <v>1.4</v>
      </c>
      <c r="P33" s="42"/>
    </row>
    <row r="34" spans="1:16" ht="12.75">
      <c r="A34" s="41"/>
      <c r="B34" s="42"/>
      <c r="C34" s="43"/>
      <c r="D34" s="72"/>
      <c r="E34" s="42"/>
      <c r="F34" s="42"/>
      <c r="G34" s="44"/>
      <c r="H34" s="42"/>
      <c r="I34" s="27" t="s">
        <v>22</v>
      </c>
      <c r="J34" s="42"/>
      <c r="K34" s="45"/>
      <c r="L34" s="74" t="e">
        <f t="shared" si="0"/>
        <v>#DIV/0!</v>
      </c>
      <c r="M34" s="42"/>
      <c r="N34" s="69"/>
      <c r="O34" s="49"/>
      <c r="P34" s="42"/>
    </row>
    <row r="35" spans="1:16" ht="12.75">
      <c r="A35" s="41" t="s">
        <v>148</v>
      </c>
      <c r="B35" s="42" t="s">
        <v>149</v>
      </c>
      <c r="C35" s="43">
        <v>38363</v>
      </c>
      <c r="D35" s="68"/>
      <c r="E35" s="42" t="s">
        <v>223</v>
      </c>
      <c r="F35" s="42" t="s">
        <v>152</v>
      </c>
      <c r="G35" s="44">
        <v>8</v>
      </c>
      <c r="H35" s="42">
        <v>3</v>
      </c>
      <c r="I35" s="27" t="s">
        <v>22</v>
      </c>
      <c r="J35" s="42">
        <v>3</v>
      </c>
      <c r="K35" s="45">
        <v>8.6</v>
      </c>
      <c r="L35" s="74">
        <f>SUM(G35)+H35/(H35+J35)*(K35-G35)</f>
        <v>8.3</v>
      </c>
      <c r="M35" s="42">
        <v>2.2</v>
      </c>
      <c r="N35" s="82">
        <v>8.3</v>
      </c>
      <c r="O35" s="49">
        <v>1.1</v>
      </c>
      <c r="P35" s="42"/>
    </row>
    <row r="36" spans="1:16" ht="12.75">
      <c r="A36" s="41"/>
      <c r="B36" s="42"/>
      <c r="C36" s="43"/>
      <c r="D36" s="72"/>
      <c r="E36" s="42"/>
      <c r="F36" s="42"/>
      <c r="G36" s="44"/>
      <c r="H36" s="42"/>
      <c r="I36" s="27" t="s">
        <v>22</v>
      </c>
      <c r="J36" s="42"/>
      <c r="K36" s="45"/>
      <c r="L36" s="74" t="e">
        <f t="shared" si="0"/>
        <v>#DIV/0!</v>
      </c>
      <c r="M36" s="42"/>
      <c r="N36" s="50"/>
      <c r="O36" s="49"/>
      <c r="P36" s="42"/>
    </row>
    <row r="37" spans="1:16" ht="12.75">
      <c r="A37" s="41" t="s">
        <v>148</v>
      </c>
      <c r="B37" s="42" t="s">
        <v>149</v>
      </c>
      <c r="C37" s="43">
        <v>38366</v>
      </c>
      <c r="D37" s="68"/>
      <c r="E37" s="42" t="s">
        <v>224</v>
      </c>
      <c r="F37" s="42" t="s">
        <v>152</v>
      </c>
      <c r="G37" s="44">
        <v>8</v>
      </c>
      <c r="H37" s="42">
        <v>4</v>
      </c>
      <c r="I37" s="27" t="s">
        <v>22</v>
      </c>
      <c r="J37" s="42">
        <v>2</v>
      </c>
      <c r="K37" s="45">
        <v>8.6</v>
      </c>
      <c r="L37" s="74">
        <f>SUM(G37)+H37/(H37+J37)*(K37-G37)</f>
        <v>8.4</v>
      </c>
      <c r="M37" s="42">
        <v>2</v>
      </c>
      <c r="N37" s="82">
        <v>8.4</v>
      </c>
      <c r="O37" s="49">
        <v>1.7</v>
      </c>
      <c r="P37" s="42"/>
    </row>
    <row r="38" spans="1:16" ht="12.75">
      <c r="A38" s="41" t="s">
        <v>148</v>
      </c>
      <c r="B38" s="42" t="s">
        <v>149</v>
      </c>
      <c r="C38" s="43">
        <v>38366</v>
      </c>
      <c r="D38" s="68"/>
      <c r="E38" s="42" t="s">
        <v>224</v>
      </c>
      <c r="F38" s="42" t="s">
        <v>152</v>
      </c>
      <c r="G38" s="44">
        <v>8.2</v>
      </c>
      <c r="H38" s="42">
        <v>3</v>
      </c>
      <c r="I38" s="27" t="s">
        <v>22</v>
      </c>
      <c r="J38" s="42">
        <v>1.5</v>
      </c>
      <c r="K38" s="45">
        <v>8.6</v>
      </c>
      <c r="L38" s="74">
        <f t="shared" si="0"/>
        <v>8.466666666666667</v>
      </c>
      <c r="M38" s="42">
        <v>2</v>
      </c>
      <c r="N38" s="50"/>
      <c r="O38" s="49">
        <v>1.7</v>
      </c>
      <c r="P38" s="42"/>
    </row>
    <row r="39" spans="1:16" ht="12.75">
      <c r="A39" s="41" t="s">
        <v>148</v>
      </c>
      <c r="B39" s="42" t="s">
        <v>149</v>
      </c>
      <c r="C39" s="43">
        <v>38366</v>
      </c>
      <c r="D39" s="68"/>
      <c r="E39" s="42" t="s">
        <v>224</v>
      </c>
      <c r="F39" s="42" t="s">
        <v>152</v>
      </c>
      <c r="G39" s="44">
        <v>8</v>
      </c>
      <c r="H39" s="42">
        <v>4</v>
      </c>
      <c r="I39" s="27" t="s">
        <v>22</v>
      </c>
      <c r="J39" s="42">
        <v>1.2</v>
      </c>
      <c r="K39" s="45">
        <v>8.6</v>
      </c>
      <c r="L39" s="74">
        <f t="shared" si="0"/>
        <v>8.461538461538462</v>
      </c>
      <c r="M39" s="42">
        <v>2</v>
      </c>
      <c r="N39" s="50">
        <f>SUM(L37:L39)/3</f>
        <v>8.442735042735043</v>
      </c>
      <c r="O39" s="49">
        <v>1.7</v>
      </c>
      <c r="P39" s="42"/>
    </row>
    <row r="40" spans="1:16" ht="12.75">
      <c r="A40" s="41"/>
      <c r="B40" s="42"/>
      <c r="C40" s="43"/>
      <c r="D40" s="72"/>
      <c r="E40" s="42"/>
      <c r="F40" s="42"/>
      <c r="G40" s="44"/>
      <c r="H40" s="42"/>
      <c r="I40" s="27" t="s">
        <v>22</v>
      </c>
      <c r="J40" s="42"/>
      <c r="K40" s="45"/>
      <c r="L40" s="74" t="e">
        <f t="shared" si="0"/>
        <v>#DIV/0!</v>
      </c>
      <c r="M40" s="42"/>
      <c r="N40" s="69"/>
      <c r="O40" s="49"/>
      <c r="P40" s="42"/>
    </row>
    <row r="41" spans="1:16" ht="12.75">
      <c r="A41" s="41" t="s">
        <v>148</v>
      </c>
      <c r="B41" s="42" t="s">
        <v>149</v>
      </c>
      <c r="C41" s="43">
        <v>38381</v>
      </c>
      <c r="D41" s="68"/>
      <c r="E41" s="42" t="s">
        <v>225</v>
      </c>
      <c r="F41" s="42" t="s">
        <v>152</v>
      </c>
      <c r="G41" s="44" t="s">
        <v>222</v>
      </c>
      <c r="H41" s="42"/>
      <c r="I41" s="27" t="s">
        <v>22</v>
      </c>
      <c r="J41" s="42"/>
      <c r="K41" s="45"/>
      <c r="L41" s="74">
        <v>8.6</v>
      </c>
      <c r="M41" s="42">
        <v>1.5</v>
      </c>
      <c r="N41" s="82">
        <v>8.6</v>
      </c>
      <c r="O41" s="49">
        <v>1.6</v>
      </c>
      <c r="P41" s="42"/>
    </row>
    <row r="42" spans="1:16" ht="12.75">
      <c r="A42" s="41"/>
      <c r="B42" s="42"/>
      <c r="C42" s="43"/>
      <c r="D42" s="68"/>
      <c r="E42" s="68"/>
      <c r="F42" s="42"/>
      <c r="G42" s="44"/>
      <c r="H42" s="42"/>
      <c r="I42" s="27" t="s">
        <v>22</v>
      </c>
      <c r="J42" s="42"/>
      <c r="K42" s="45"/>
      <c r="L42" s="74" t="e">
        <f t="shared" si="0"/>
        <v>#DIV/0!</v>
      </c>
      <c r="M42" s="42"/>
      <c r="N42" s="50"/>
      <c r="O42" s="49"/>
      <c r="P42" s="42"/>
    </row>
    <row r="43" spans="1:16" ht="12.75">
      <c r="A43" s="41" t="s">
        <v>148</v>
      </c>
      <c r="B43" s="42" t="s">
        <v>149</v>
      </c>
      <c r="C43" s="43">
        <v>38384</v>
      </c>
      <c r="D43" s="68"/>
      <c r="E43" s="42" t="s">
        <v>226</v>
      </c>
      <c r="F43" s="42" t="s">
        <v>152</v>
      </c>
      <c r="G43" s="44" t="s">
        <v>222</v>
      </c>
      <c r="H43" s="42"/>
      <c r="I43" s="27" t="s">
        <v>22</v>
      </c>
      <c r="J43" s="42"/>
      <c r="K43" s="45"/>
      <c r="L43" s="74">
        <v>8.7</v>
      </c>
      <c r="M43" s="42">
        <v>2.5</v>
      </c>
      <c r="N43" s="82">
        <v>8.7</v>
      </c>
      <c r="O43" s="49">
        <v>1.2</v>
      </c>
      <c r="P43" s="42" t="s">
        <v>227</v>
      </c>
    </row>
    <row r="44" spans="1:16" ht="12.75">
      <c r="A44" s="41"/>
      <c r="B44" s="42"/>
      <c r="C44" s="43"/>
      <c r="D44" s="72"/>
      <c r="E44" s="42"/>
      <c r="F44" s="42"/>
      <c r="G44" s="44"/>
      <c r="H44" s="42"/>
      <c r="I44" s="27" t="s">
        <v>22</v>
      </c>
      <c r="J44" s="42"/>
      <c r="K44" s="45"/>
      <c r="L44" s="74" t="e">
        <f t="shared" si="0"/>
        <v>#DIV/0!</v>
      </c>
      <c r="M44" s="42"/>
      <c r="N44" s="50"/>
      <c r="O44" s="49"/>
      <c r="P44" s="42"/>
    </row>
    <row r="45" spans="1:16" ht="12.75">
      <c r="A45" s="41" t="s">
        <v>148</v>
      </c>
      <c r="B45" s="42" t="s">
        <v>149</v>
      </c>
      <c r="C45" s="43">
        <v>38393</v>
      </c>
      <c r="D45" s="68"/>
      <c r="E45" s="42" t="s">
        <v>228</v>
      </c>
      <c r="F45" s="42" t="s">
        <v>152</v>
      </c>
      <c r="G45" s="44">
        <v>8.6</v>
      </c>
      <c r="H45" s="42">
        <v>3</v>
      </c>
      <c r="I45" s="27" t="s">
        <v>22</v>
      </c>
      <c r="J45" s="42">
        <v>5</v>
      </c>
      <c r="K45" s="45">
        <v>9.4</v>
      </c>
      <c r="L45" s="74">
        <f>SUM(G45)+H45/(H45+J45)*(K45-G45)</f>
        <v>8.9</v>
      </c>
      <c r="M45" s="42">
        <v>1.5</v>
      </c>
      <c r="N45" s="82">
        <v>8.9</v>
      </c>
      <c r="O45" s="49">
        <v>1.7</v>
      </c>
      <c r="P45" s="42"/>
    </row>
    <row r="46" spans="1:16" ht="12.75">
      <c r="A46" s="41"/>
      <c r="B46" s="42"/>
      <c r="C46" s="43"/>
      <c r="D46" s="72"/>
      <c r="E46" s="42"/>
      <c r="F46" s="42"/>
      <c r="G46" s="44"/>
      <c r="H46" s="42"/>
      <c r="I46" s="27" t="s">
        <v>22</v>
      </c>
      <c r="J46" s="42"/>
      <c r="K46" s="45"/>
      <c r="L46" s="74" t="e">
        <f t="shared" si="0"/>
        <v>#DIV/0!</v>
      </c>
      <c r="M46" s="42"/>
      <c r="N46" s="50"/>
      <c r="O46" s="49"/>
      <c r="P46" s="42"/>
    </row>
    <row r="47" spans="1:16" ht="12.75">
      <c r="A47" s="41" t="s">
        <v>148</v>
      </c>
      <c r="B47" s="42" t="s">
        <v>149</v>
      </c>
      <c r="C47" s="43">
        <v>38397</v>
      </c>
      <c r="D47" s="68"/>
      <c r="E47" s="42" t="s">
        <v>230</v>
      </c>
      <c r="F47" s="42" t="s">
        <v>152</v>
      </c>
      <c r="G47" s="44">
        <v>8.6</v>
      </c>
      <c r="H47" s="42">
        <v>4</v>
      </c>
      <c r="I47" s="27" t="s">
        <v>22</v>
      </c>
      <c r="J47" s="42">
        <v>1.3</v>
      </c>
      <c r="K47" s="45">
        <v>9.4</v>
      </c>
      <c r="L47" s="74">
        <f>SUM(G47)+H47/(H47+J47)*(K47-G47)</f>
        <v>9.20377358490566</v>
      </c>
      <c r="M47" s="42">
        <v>2.5</v>
      </c>
      <c r="N47" s="82">
        <v>9.2</v>
      </c>
      <c r="O47" s="49">
        <v>1.5</v>
      </c>
      <c r="P47" s="42"/>
    </row>
    <row r="48" spans="1:16" ht="12.75">
      <c r="A48" s="41"/>
      <c r="B48" s="42"/>
      <c r="C48" s="43"/>
      <c r="D48" s="72"/>
      <c r="E48" s="42"/>
      <c r="F48" s="42"/>
      <c r="G48" s="44"/>
      <c r="H48" s="42"/>
      <c r="I48" s="27" t="s">
        <v>22</v>
      </c>
      <c r="J48" s="42"/>
      <c r="K48" s="45"/>
      <c r="L48" s="74" t="e">
        <f t="shared" si="0"/>
        <v>#DIV/0!</v>
      </c>
      <c r="M48" s="42"/>
      <c r="N48" s="69"/>
      <c r="O48" s="49"/>
      <c r="P48" s="42"/>
    </row>
    <row r="49" spans="1:16" ht="12.75">
      <c r="A49" s="41" t="s">
        <v>148</v>
      </c>
      <c r="B49" s="42" t="s">
        <v>149</v>
      </c>
      <c r="C49" s="43">
        <v>38402</v>
      </c>
      <c r="D49" s="68"/>
      <c r="E49" s="42" t="s">
        <v>231</v>
      </c>
      <c r="F49" s="42" t="s">
        <v>152</v>
      </c>
      <c r="G49" s="44">
        <v>8.2</v>
      </c>
      <c r="H49" s="42">
        <v>6</v>
      </c>
      <c r="I49" s="27" t="s">
        <v>22</v>
      </c>
      <c r="J49" s="42"/>
      <c r="K49" s="45"/>
      <c r="L49" s="74">
        <f>SUM(G49)+H49/(H49+J49)*(K49-G49)</f>
        <v>0</v>
      </c>
      <c r="M49" s="42">
        <v>2.5</v>
      </c>
      <c r="N49" s="82">
        <v>9</v>
      </c>
      <c r="O49" s="49" t="s">
        <v>232</v>
      </c>
      <c r="P49" s="42" t="s">
        <v>222</v>
      </c>
    </row>
    <row r="50" spans="1:16" ht="12.75">
      <c r="A50" s="41" t="s">
        <v>148</v>
      </c>
      <c r="B50" s="42" t="s">
        <v>149</v>
      </c>
      <c r="C50" s="43">
        <v>38402</v>
      </c>
      <c r="D50" s="68"/>
      <c r="E50" s="42" t="s">
        <v>231</v>
      </c>
      <c r="F50" s="42" t="s">
        <v>152</v>
      </c>
      <c r="G50" s="44">
        <v>8.6</v>
      </c>
      <c r="H50" s="42">
        <v>3</v>
      </c>
      <c r="I50" s="27" t="s">
        <v>22</v>
      </c>
      <c r="J50" s="42"/>
      <c r="K50" s="45"/>
      <c r="L50" s="74">
        <f t="shared" si="0"/>
        <v>0</v>
      </c>
      <c r="M50" s="42">
        <v>2.5</v>
      </c>
      <c r="N50" s="50"/>
      <c r="O50" s="49"/>
      <c r="P50" s="42"/>
    </row>
    <row r="51" spans="1:16" ht="12.75">
      <c r="A51" s="41"/>
      <c r="B51" s="42"/>
      <c r="C51" s="43"/>
      <c r="D51" s="68"/>
      <c r="E51" s="68"/>
      <c r="F51" s="42"/>
      <c r="G51" s="44"/>
      <c r="H51" s="42"/>
      <c r="I51" s="27" t="s">
        <v>22</v>
      </c>
      <c r="J51" s="42"/>
      <c r="K51" s="45"/>
      <c r="L51" s="74" t="e">
        <f t="shared" si="0"/>
        <v>#DIV/0!</v>
      </c>
      <c r="M51" s="42"/>
      <c r="N51" s="50"/>
      <c r="O51" s="49"/>
      <c r="P51" s="42"/>
    </row>
    <row r="52" spans="1:16" ht="12.75">
      <c r="A52" s="41" t="s">
        <v>148</v>
      </c>
      <c r="B52" s="42" t="s">
        <v>149</v>
      </c>
      <c r="C52" s="43">
        <v>38409</v>
      </c>
      <c r="D52" s="68"/>
      <c r="E52" s="42" t="s">
        <v>233</v>
      </c>
      <c r="F52" s="42" t="s">
        <v>152</v>
      </c>
      <c r="G52" s="44">
        <v>8.6</v>
      </c>
      <c r="H52" s="42">
        <v>3</v>
      </c>
      <c r="I52" s="27" t="s">
        <v>22</v>
      </c>
      <c r="J52" s="42">
        <v>1</v>
      </c>
      <c r="K52" s="45">
        <v>9.4</v>
      </c>
      <c r="L52" s="74">
        <f>SUM(G52)+H52/(H52+J52)*(K52-G52)</f>
        <v>9.2</v>
      </c>
      <c r="M52" s="42">
        <v>2.5</v>
      </c>
      <c r="N52" s="82">
        <v>9.2</v>
      </c>
      <c r="O52" s="49" t="s">
        <v>234</v>
      </c>
      <c r="P52" s="42" t="s">
        <v>235</v>
      </c>
    </row>
    <row r="53" spans="1:16" ht="12.75">
      <c r="A53" s="41"/>
      <c r="B53" s="42"/>
      <c r="C53" s="43"/>
      <c r="D53" s="72"/>
      <c r="E53" s="42"/>
      <c r="F53" s="42"/>
      <c r="G53" s="44"/>
      <c r="H53" s="42"/>
      <c r="I53" s="27" t="s">
        <v>22</v>
      </c>
      <c r="J53" s="42"/>
      <c r="K53" s="45"/>
      <c r="L53" s="74" t="e">
        <f t="shared" si="0"/>
        <v>#DIV/0!</v>
      </c>
      <c r="M53" s="42"/>
      <c r="N53" s="50"/>
      <c r="O53" s="49"/>
      <c r="P53" s="42"/>
    </row>
    <row r="54" spans="1:16" ht="12.75">
      <c r="A54" s="41" t="s">
        <v>148</v>
      </c>
      <c r="B54" s="42" t="s">
        <v>149</v>
      </c>
      <c r="C54" s="43">
        <v>38417</v>
      </c>
      <c r="D54" s="68"/>
      <c r="E54" s="42" t="s">
        <v>236</v>
      </c>
      <c r="F54" s="42" t="s">
        <v>152</v>
      </c>
      <c r="G54" s="44" t="s">
        <v>222</v>
      </c>
      <c r="H54" s="42"/>
      <c r="I54" s="27" t="s">
        <v>22</v>
      </c>
      <c r="J54" s="42"/>
      <c r="K54" s="45"/>
      <c r="L54" s="74" t="s">
        <v>237</v>
      </c>
      <c r="M54" s="42"/>
      <c r="N54" s="82" t="s">
        <v>237</v>
      </c>
      <c r="O54" s="49">
        <v>1.4</v>
      </c>
      <c r="P54" s="42" t="s">
        <v>238</v>
      </c>
    </row>
    <row r="55" spans="1:16" ht="12.75">
      <c r="A55" s="41"/>
      <c r="B55" s="42"/>
      <c r="C55" s="43"/>
      <c r="D55" s="72"/>
      <c r="E55" s="42"/>
      <c r="F55" s="42"/>
      <c r="G55" s="44"/>
      <c r="H55" s="42"/>
      <c r="I55" s="27" t="s">
        <v>22</v>
      </c>
      <c r="J55" s="42"/>
      <c r="K55" s="45"/>
      <c r="L55" s="74" t="e">
        <f t="shared" si="0"/>
        <v>#DIV/0!</v>
      </c>
      <c r="M55" s="42"/>
      <c r="N55" s="50"/>
      <c r="O55" s="49"/>
      <c r="P55" s="42"/>
    </row>
    <row r="56" spans="1:16" ht="12.75">
      <c r="A56" s="41" t="s">
        <v>148</v>
      </c>
      <c r="B56" s="42" t="s">
        <v>149</v>
      </c>
      <c r="C56" s="43">
        <v>38429</v>
      </c>
      <c r="D56" s="68"/>
      <c r="E56" s="42" t="s">
        <v>239</v>
      </c>
      <c r="F56" s="42" t="s">
        <v>152</v>
      </c>
      <c r="G56" s="44">
        <v>8.2</v>
      </c>
      <c r="H56" s="42">
        <v>5</v>
      </c>
      <c r="I56" s="27" t="s">
        <v>22</v>
      </c>
      <c r="J56" s="42">
        <v>1.5</v>
      </c>
      <c r="K56" s="45">
        <v>8.6</v>
      </c>
      <c r="L56" s="74">
        <f>SUM(G56)+H56/(H56+J56)*(K56-G56)</f>
        <v>8.507692307692308</v>
      </c>
      <c r="M56" s="42">
        <v>2.5</v>
      </c>
      <c r="N56" s="82">
        <v>8.5</v>
      </c>
      <c r="O56" s="49">
        <v>1.3</v>
      </c>
      <c r="P56" s="42" t="s">
        <v>240</v>
      </c>
    </row>
    <row r="57" spans="1:16" ht="12.75">
      <c r="A57" s="41"/>
      <c r="B57" s="42"/>
      <c r="C57" s="43"/>
      <c r="D57" s="72"/>
      <c r="E57" s="42"/>
      <c r="F57" s="42"/>
      <c r="G57" s="44"/>
      <c r="H57" s="42"/>
      <c r="I57" s="27" t="s">
        <v>22</v>
      </c>
      <c r="J57" s="42"/>
      <c r="K57" s="45"/>
      <c r="L57" s="74" t="e">
        <f t="shared" si="0"/>
        <v>#DIV/0!</v>
      </c>
      <c r="M57" s="42"/>
      <c r="N57" s="69"/>
      <c r="O57" s="49"/>
      <c r="P57" s="42"/>
    </row>
    <row r="58" spans="1:16" ht="12.75">
      <c r="A58" s="41" t="s">
        <v>148</v>
      </c>
      <c r="B58" s="42" t="s">
        <v>242</v>
      </c>
      <c r="C58" s="43">
        <v>38435</v>
      </c>
      <c r="D58" s="68"/>
      <c r="E58" s="42" t="s">
        <v>243</v>
      </c>
      <c r="F58" s="42" t="s">
        <v>152</v>
      </c>
      <c r="G58" s="44">
        <v>8.2</v>
      </c>
      <c r="H58" s="42">
        <v>1</v>
      </c>
      <c r="I58" s="27" t="s">
        <v>22</v>
      </c>
      <c r="J58" s="42">
        <v>4.5</v>
      </c>
      <c r="K58" s="45">
        <v>8.6</v>
      </c>
      <c r="L58" s="74">
        <f>SUM(G58)+H58/(H58+J58)*(K58-G58)</f>
        <v>8.272727272727272</v>
      </c>
      <c r="M58" s="42">
        <v>1.5</v>
      </c>
      <c r="N58" s="82">
        <v>8.3</v>
      </c>
      <c r="O58" s="49" t="s">
        <v>103</v>
      </c>
      <c r="P58" s="42"/>
    </row>
    <row r="59" spans="1:16" ht="12.75">
      <c r="A59" s="41"/>
      <c r="B59" s="42"/>
      <c r="C59" s="43"/>
      <c r="D59" s="68"/>
      <c r="E59" s="68"/>
      <c r="F59" s="42"/>
      <c r="G59" s="44"/>
      <c r="H59" s="42"/>
      <c r="I59" s="27" t="s">
        <v>22</v>
      </c>
      <c r="J59" s="42"/>
      <c r="K59" s="45"/>
      <c r="L59" s="74" t="e">
        <f>SUM(G59)+H59/(H59+J59)*(K59-G59)</f>
        <v>#DIV/0!</v>
      </c>
      <c r="M59" s="42"/>
      <c r="N59" s="50"/>
      <c r="O59" s="49"/>
      <c r="P59" s="42"/>
    </row>
    <row r="60" spans="1:16" ht="12.75">
      <c r="A60" s="41" t="s">
        <v>148</v>
      </c>
      <c r="B60" s="42" t="s">
        <v>242</v>
      </c>
      <c r="C60" s="43">
        <v>38437</v>
      </c>
      <c r="D60" s="68"/>
      <c r="E60" s="42" t="s">
        <v>200</v>
      </c>
      <c r="F60" s="42" t="s">
        <v>152</v>
      </c>
      <c r="G60" s="44">
        <v>8.2</v>
      </c>
      <c r="H60" s="42">
        <v>2</v>
      </c>
      <c r="I60" s="27" t="s">
        <v>22</v>
      </c>
      <c r="J60" s="42">
        <v>5</v>
      </c>
      <c r="K60" s="45">
        <v>8.6</v>
      </c>
      <c r="L60" s="74">
        <f>SUM(G60)+H60/(H60+J60)*(K60-G60)</f>
        <v>8.314285714285713</v>
      </c>
      <c r="M60" s="42">
        <v>1.5</v>
      </c>
      <c r="N60" s="82">
        <v>8.3</v>
      </c>
      <c r="O60" s="49">
        <v>1.5</v>
      </c>
      <c r="P60" s="42"/>
    </row>
    <row r="61" spans="1:16" ht="12.75">
      <c r="A61" s="41"/>
      <c r="B61" s="42"/>
      <c r="C61" s="43"/>
      <c r="D61" s="68"/>
      <c r="E61" s="68"/>
      <c r="F61" s="42"/>
      <c r="G61" s="44"/>
      <c r="H61" s="42"/>
      <c r="I61" s="27" t="s">
        <v>22</v>
      </c>
      <c r="J61" s="42"/>
      <c r="K61" s="45"/>
      <c r="L61" s="74" t="e">
        <f>SUM(G61)+H61/(H61+J61)*(K61-G61)</f>
        <v>#DIV/0!</v>
      </c>
      <c r="M61" s="42"/>
      <c r="N61" s="50"/>
      <c r="O61" s="49"/>
      <c r="P61" s="42"/>
    </row>
    <row r="62" spans="1:16" ht="12.75">
      <c r="A62" s="41"/>
      <c r="B62" s="42"/>
      <c r="C62" s="43"/>
      <c r="D62" s="68"/>
      <c r="E62" s="68"/>
      <c r="F62" s="42"/>
      <c r="G62" s="44"/>
      <c r="H62" s="42"/>
      <c r="I62" s="27" t="s">
        <v>22</v>
      </c>
      <c r="J62" s="42"/>
      <c r="K62" s="45"/>
      <c r="L62" s="46" t="e">
        <f aca="true" t="shared" si="1" ref="L62:L72">SUM(G62)+H62/(H62+J62)*(K62-G62)</f>
        <v>#DIV/0!</v>
      </c>
      <c r="M62" s="42"/>
      <c r="N62" s="50"/>
      <c r="O62" s="49"/>
      <c r="P62" s="42"/>
    </row>
    <row r="63" spans="1:16" ht="12.75">
      <c r="A63" s="41"/>
      <c r="B63" s="42"/>
      <c r="C63" s="43"/>
      <c r="D63" s="68"/>
      <c r="E63" s="68"/>
      <c r="F63" s="42"/>
      <c r="G63" s="44"/>
      <c r="H63" s="42"/>
      <c r="I63" s="27" t="s">
        <v>22</v>
      </c>
      <c r="J63" s="42"/>
      <c r="K63" s="45"/>
      <c r="L63" s="46" t="e">
        <f t="shared" si="1"/>
        <v>#DIV/0!</v>
      </c>
      <c r="M63" s="42"/>
      <c r="N63" s="50"/>
      <c r="O63" s="49"/>
      <c r="P63" s="42"/>
    </row>
    <row r="64" spans="1:16" ht="15.75">
      <c r="A64" s="85" t="s">
        <v>249</v>
      </c>
      <c r="B64" s="42"/>
      <c r="C64" s="43"/>
      <c r="D64" s="68"/>
      <c r="E64" s="68"/>
      <c r="F64" s="42"/>
      <c r="G64" s="44"/>
      <c r="H64" s="42"/>
      <c r="I64" s="27"/>
      <c r="J64" s="42"/>
      <c r="K64" s="45"/>
      <c r="L64" s="46"/>
      <c r="M64" s="42"/>
      <c r="N64" s="50"/>
      <c r="O64" s="49"/>
      <c r="P64" s="42"/>
    </row>
    <row r="65" spans="1:16" ht="12.75">
      <c r="A65" s="41"/>
      <c r="B65" s="42"/>
      <c r="C65" s="43"/>
      <c r="D65" s="68"/>
      <c r="E65" s="68"/>
      <c r="F65" s="42"/>
      <c r="G65" s="44"/>
      <c r="H65" s="42"/>
      <c r="I65" s="27" t="s">
        <v>22</v>
      </c>
      <c r="J65" s="42"/>
      <c r="K65" s="45"/>
      <c r="L65" s="46" t="e">
        <f t="shared" si="1"/>
        <v>#DIV/0!</v>
      </c>
      <c r="M65" s="42"/>
      <c r="N65" s="50"/>
      <c r="O65" s="49"/>
      <c r="P65" s="42"/>
    </row>
    <row r="66" spans="1:16" ht="12.75">
      <c r="A66" s="41" t="s">
        <v>148</v>
      </c>
      <c r="B66" s="42" t="s">
        <v>149</v>
      </c>
      <c r="C66" s="43">
        <v>39081</v>
      </c>
      <c r="D66" s="68"/>
      <c r="E66" s="42" t="s">
        <v>244</v>
      </c>
      <c r="F66" s="42" t="s">
        <v>245</v>
      </c>
      <c r="G66" s="44">
        <v>7.8</v>
      </c>
      <c r="H66" s="42">
        <v>2</v>
      </c>
      <c r="I66" s="27" t="s">
        <v>22</v>
      </c>
      <c r="J66" s="42">
        <v>2</v>
      </c>
      <c r="K66" s="45">
        <v>8.2</v>
      </c>
      <c r="L66" s="74">
        <f>SUM(G66)+H66/(H66+J66)*(K66-G66)</f>
        <v>8</v>
      </c>
      <c r="M66" s="42">
        <v>2</v>
      </c>
      <c r="N66" s="82">
        <v>8</v>
      </c>
      <c r="O66" s="49" t="s">
        <v>246</v>
      </c>
      <c r="P66" s="42"/>
    </row>
    <row r="67" spans="1:16" ht="12.75">
      <c r="A67" s="41"/>
      <c r="B67" s="42"/>
      <c r="C67" s="43"/>
      <c r="D67" s="68"/>
      <c r="E67" s="68"/>
      <c r="F67" s="42"/>
      <c r="G67" s="44"/>
      <c r="H67" s="42"/>
      <c r="I67" s="27" t="s">
        <v>22</v>
      </c>
      <c r="J67" s="42"/>
      <c r="K67" s="45"/>
      <c r="L67" s="46" t="e">
        <f t="shared" si="1"/>
        <v>#DIV/0!</v>
      </c>
      <c r="M67" s="42"/>
      <c r="N67" s="50"/>
      <c r="O67" s="49"/>
      <c r="P67" s="42"/>
    </row>
    <row r="68" spans="1:16" ht="12.75">
      <c r="A68" s="41" t="s">
        <v>148</v>
      </c>
      <c r="B68" s="42" t="s">
        <v>149</v>
      </c>
      <c r="C68" s="43">
        <v>39081</v>
      </c>
      <c r="D68" s="68"/>
      <c r="E68" s="42" t="s">
        <v>247</v>
      </c>
      <c r="F68" s="42" t="s">
        <v>245</v>
      </c>
      <c r="G68" s="44">
        <v>7.8</v>
      </c>
      <c r="H68" s="42">
        <v>1.5</v>
      </c>
      <c r="I68" s="27" t="s">
        <v>22</v>
      </c>
      <c r="J68" s="42">
        <v>1.5</v>
      </c>
      <c r="K68" s="45">
        <v>8.2</v>
      </c>
      <c r="L68" s="74">
        <f>SUM(G68)+H68/(H68+J68)*(K68-G68)</f>
        <v>8</v>
      </c>
      <c r="M68" s="42">
        <v>2</v>
      </c>
      <c r="N68" s="82">
        <v>8</v>
      </c>
      <c r="O68" s="49" t="s">
        <v>246</v>
      </c>
      <c r="P68" s="42" t="s">
        <v>248</v>
      </c>
    </row>
    <row r="69" spans="1:16" ht="12.75">
      <c r="A69" s="41"/>
      <c r="B69" s="42"/>
      <c r="C69" s="43"/>
      <c r="D69" s="68"/>
      <c r="E69" s="68"/>
      <c r="F69" s="42"/>
      <c r="G69" s="44"/>
      <c r="H69" s="42"/>
      <c r="I69" s="27" t="s">
        <v>22</v>
      </c>
      <c r="J69" s="42"/>
      <c r="K69" s="45"/>
      <c r="L69" s="46" t="e">
        <f t="shared" si="1"/>
        <v>#DIV/0!</v>
      </c>
      <c r="M69" s="42"/>
      <c r="N69" s="50"/>
      <c r="O69" s="49"/>
      <c r="P69" s="42"/>
    </row>
    <row r="70" spans="1:16" ht="12.75">
      <c r="A70" s="41" t="s">
        <v>148</v>
      </c>
      <c r="B70" s="42" t="s">
        <v>149</v>
      </c>
      <c r="C70" s="43">
        <v>39095</v>
      </c>
      <c r="D70" s="68"/>
      <c r="E70" s="42" t="s">
        <v>196</v>
      </c>
      <c r="F70" s="42" t="s">
        <v>245</v>
      </c>
      <c r="G70" s="44">
        <v>6.9</v>
      </c>
      <c r="H70" s="42">
        <v>2</v>
      </c>
      <c r="I70" s="27" t="s">
        <v>22</v>
      </c>
      <c r="J70" s="42">
        <v>5</v>
      </c>
      <c r="K70" s="45">
        <v>7.8</v>
      </c>
      <c r="L70" s="74">
        <f>SUM(G70)+H70/(H70+J70)*(K70-G70)</f>
        <v>7.1571428571428575</v>
      </c>
      <c r="M70" s="42">
        <v>2</v>
      </c>
      <c r="N70" s="82">
        <v>7.2</v>
      </c>
      <c r="O70" s="49">
        <v>1.2</v>
      </c>
      <c r="P70" s="42"/>
    </row>
    <row r="71" spans="1:16" ht="12.75">
      <c r="A71" s="41"/>
      <c r="B71" s="42"/>
      <c r="C71" s="43"/>
      <c r="D71" s="68"/>
      <c r="E71" s="68"/>
      <c r="F71" s="42"/>
      <c r="G71" s="44"/>
      <c r="H71" s="42"/>
      <c r="I71" s="27" t="s">
        <v>22</v>
      </c>
      <c r="J71" s="42"/>
      <c r="K71" s="45"/>
      <c r="L71" s="46" t="e">
        <f t="shared" si="1"/>
        <v>#DIV/0!</v>
      </c>
      <c r="M71" s="42"/>
      <c r="N71" s="50"/>
      <c r="O71" s="49"/>
      <c r="P71" s="42"/>
    </row>
    <row r="72" spans="1:16" ht="12.75">
      <c r="A72" s="41" t="s">
        <v>148</v>
      </c>
      <c r="B72" s="42" t="s">
        <v>149</v>
      </c>
      <c r="C72" s="43">
        <v>39109</v>
      </c>
      <c r="D72" s="68"/>
      <c r="E72" s="42" t="s">
        <v>250</v>
      </c>
      <c r="F72" s="42" t="s">
        <v>245</v>
      </c>
      <c r="G72" s="44">
        <v>6.9</v>
      </c>
      <c r="H72" s="42">
        <v>4</v>
      </c>
      <c r="I72" s="27" t="s">
        <v>22</v>
      </c>
      <c r="J72" s="42">
        <v>5</v>
      </c>
      <c r="K72" s="45">
        <v>7.8</v>
      </c>
      <c r="L72" s="74">
        <f>SUM(G72)+H72/(H72+J72)*(K72-G72)</f>
        <v>7.3</v>
      </c>
      <c r="M72" s="42">
        <v>2</v>
      </c>
      <c r="N72" s="82">
        <v>7.2</v>
      </c>
      <c r="O72" s="49">
        <v>1.2</v>
      </c>
      <c r="P72" s="42"/>
    </row>
    <row r="73" spans="1:16" ht="12.75">
      <c r="A73" s="41" t="s">
        <v>148</v>
      </c>
      <c r="B73" s="42" t="s">
        <v>149</v>
      </c>
      <c r="C73" s="43">
        <v>39109</v>
      </c>
      <c r="D73" s="68"/>
      <c r="E73" s="42" t="s">
        <v>250</v>
      </c>
      <c r="F73" s="42" t="s">
        <v>245</v>
      </c>
      <c r="G73" s="44">
        <v>6.9</v>
      </c>
      <c r="H73" s="42">
        <v>4</v>
      </c>
      <c r="I73" s="27" t="s">
        <v>22</v>
      </c>
      <c r="J73" s="42">
        <v>6</v>
      </c>
      <c r="K73" s="45">
        <v>7.8</v>
      </c>
      <c r="L73" s="74">
        <f>SUM(G73)+H73/(H73+J73)*(K73-G73)</f>
        <v>7.26</v>
      </c>
      <c r="M73" s="42">
        <v>2</v>
      </c>
      <c r="N73" s="50">
        <f>SUM(L72:L73)/2</f>
        <v>7.279999999999999</v>
      </c>
      <c r="O73" s="49">
        <v>1.2</v>
      </c>
      <c r="P73" s="42"/>
    </row>
    <row r="74" spans="1:16" ht="12.75">
      <c r="A74" s="41"/>
      <c r="B74" s="42"/>
      <c r="C74" s="43"/>
      <c r="D74" s="42"/>
      <c r="E74" s="42"/>
      <c r="F74" s="42"/>
      <c r="G74" s="44"/>
      <c r="H74" s="42"/>
      <c r="I74" s="27" t="s">
        <v>22</v>
      </c>
      <c r="J74" s="42"/>
      <c r="K74" s="45"/>
      <c r="L74" s="46" t="e">
        <f>SUM(G74)+H74/(H74+J74)*(K74-G74)</f>
        <v>#DIV/0!</v>
      </c>
      <c r="M74" s="42"/>
      <c r="N74" s="50"/>
      <c r="O74" s="49"/>
      <c r="P74" s="42"/>
    </row>
    <row r="75" spans="1:16" ht="12.75">
      <c r="A75" s="41"/>
      <c r="B75" s="42"/>
      <c r="C75" s="43"/>
      <c r="D75" s="42"/>
      <c r="E75" s="42"/>
      <c r="F75" s="42"/>
      <c r="G75" s="44"/>
      <c r="H75" s="42"/>
      <c r="I75" s="27" t="s">
        <v>22</v>
      </c>
      <c r="J75" s="42"/>
      <c r="K75" s="45"/>
      <c r="L75" s="46" t="e">
        <f>SUM(G75)+H75/(H75+J75)*(K75-G75)</f>
        <v>#DIV/0!</v>
      </c>
      <c r="M75" s="42"/>
      <c r="N75" s="47"/>
      <c r="O75" s="48"/>
      <c r="P75" s="42"/>
    </row>
    <row r="76" spans="1:16" ht="12.75">
      <c r="A76" s="41"/>
      <c r="B76" s="42"/>
      <c r="C76" s="43"/>
      <c r="D76" s="42"/>
      <c r="E76" s="42"/>
      <c r="F76" s="42"/>
      <c r="G76" s="44"/>
      <c r="H76" s="42"/>
      <c r="I76" s="27" t="s">
        <v>22</v>
      </c>
      <c r="J76" s="42"/>
      <c r="K76" s="45"/>
      <c r="L76" s="46" t="e">
        <f>SUM(G76)+H76/(H76+J76)*(K76-G76)</f>
        <v>#DIV/0!</v>
      </c>
      <c r="M76" s="42"/>
      <c r="N76" s="47"/>
      <c r="O76" s="48"/>
      <c r="P76" s="42"/>
    </row>
    <row r="77" spans="1:29" s="52" customFormat="1" ht="12.75">
      <c r="A77"/>
      <c r="B77"/>
      <c r="C77"/>
      <c r="D77"/>
      <c r="E77"/>
      <c r="F77"/>
      <c r="G77"/>
      <c r="H77"/>
      <c r="I77"/>
      <c r="J77"/>
      <c r="K77" s="2"/>
      <c r="L77"/>
      <c r="M77"/>
      <c r="N77"/>
      <c r="O77"/>
      <c r="P77"/>
      <c r="Q77"/>
      <c r="R77"/>
      <c r="S77"/>
      <c r="T77"/>
      <c r="U77"/>
      <c r="V77" s="2"/>
      <c r="W77"/>
      <c r="X77"/>
      <c r="Y77"/>
      <c r="Z77"/>
      <c r="AA77"/>
      <c r="AB77"/>
      <c r="AC77"/>
    </row>
    <row r="78" spans="1:22" s="52" customFormat="1" ht="12.75">
      <c r="A78" s="51" t="s">
        <v>65</v>
      </c>
      <c r="K78" s="53"/>
      <c r="V78" s="53"/>
    </row>
    <row r="79" spans="1:29" s="19" customFormat="1" ht="10.5">
      <c r="A79" s="52"/>
      <c r="B79" s="52"/>
      <c r="C79" s="52"/>
      <c r="D79" s="52"/>
      <c r="E79" s="52"/>
      <c r="F79" s="52"/>
      <c r="G79" s="52"/>
      <c r="H79" s="52"/>
      <c r="I79" s="52"/>
      <c r="J79" s="52"/>
      <c r="K79" s="53"/>
      <c r="L79" s="52"/>
      <c r="M79" s="52"/>
      <c r="N79" s="52"/>
      <c r="O79" s="52"/>
      <c r="P79" s="52"/>
      <c r="Q79" s="52"/>
      <c r="R79" s="52"/>
      <c r="S79" s="52"/>
      <c r="T79" s="52"/>
      <c r="U79" s="52"/>
      <c r="V79" s="53"/>
      <c r="W79" s="52"/>
      <c r="X79" s="52"/>
      <c r="Y79" s="52"/>
      <c r="Z79" s="52"/>
      <c r="AA79" s="52"/>
      <c r="AB79" s="52"/>
      <c r="AC79" s="52"/>
    </row>
    <row r="80" spans="1:22" s="19" customFormat="1" ht="10.5">
      <c r="A80" s="54" t="s">
        <v>66</v>
      </c>
      <c r="K80" s="23"/>
      <c r="V80" s="23"/>
    </row>
    <row r="81" spans="1:22" s="19" customFormat="1" ht="10.5" customHeight="1">
      <c r="A81" s="54" t="s">
        <v>67</v>
      </c>
      <c r="K81" s="23"/>
      <c r="V81" s="23"/>
    </row>
    <row r="82" spans="1:22" s="19" customFormat="1" ht="10.5">
      <c r="A82" s="54"/>
      <c r="K82" s="23"/>
      <c r="V82" s="23"/>
    </row>
    <row r="83" spans="1:22" s="19" customFormat="1" ht="10.5">
      <c r="A83" s="54" t="s">
        <v>68</v>
      </c>
      <c r="K83" s="23"/>
      <c r="V83" s="23"/>
    </row>
    <row r="84" spans="1:22" s="19" customFormat="1" ht="10.5">
      <c r="A84" s="54" t="s">
        <v>69</v>
      </c>
      <c r="K84" s="23"/>
      <c r="V84" s="23"/>
    </row>
    <row r="85" spans="1:22" s="19" customFormat="1" ht="10.5" customHeight="1">
      <c r="A85" s="54" t="s">
        <v>70</v>
      </c>
      <c r="K85" s="23"/>
      <c r="V85" s="23"/>
    </row>
    <row r="86" spans="1:22" s="19" customFormat="1" ht="4.5" customHeight="1">
      <c r="A86" s="54" t="s">
        <v>71</v>
      </c>
      <c r="K86" s="23"/>
      <c r="V86" s="23"/>
    </row>
    <row r="87" spans="11:22" s="19" customFormat="1" ht="10.5">
      <c r="K87" s="23"/>
      <c r="V87" s="23"/>
    </row>
    <row r="88" spans="1:22" s="19" customFormat="1" ht="10.5">
      <c r="A88" s="54" t="s">
        <v>72</v>
      </c>
      <c r="B88" s="54" t="s">
        <v>73</v>
      </c>
      <c r="K88" s="23"/>
      <c r="V88" s="23"/>
    </row>
    <row r="89" spans="1:22" s="19" customFormat="1" ht="10.5">
      <c r="A89" s="19" t="s">
        <v>74</v>
      </c>
      <c r="B89" s="19" t="s">
        <v>75</v>
      </c>
      <c r="K89" s="23"/>
      <c r="V89" s="23"/>
    </row>
    <row r="90" spans="1:22" s="19" customFormat="1" ht="10.5">
      <c r="A90" s="19" t="s">
        <v>76</v>
      </c>
      <c r="B90" s="19" t="s">
        <v>77</v>
      </c>
      <c r="K90" s="23"/>
      <c r="V90" s="23"/>
    </row>
    <row r="91" spans="1:22" s="19" customFormat="1" ht="10.5">
      <c r="A91" s="19" t="s">
        <v>78</v>
      </c>
      <c r="B91" s="54" t="s">
        <v>79</v>
      </c>
      <c r="K91" s="23"/>
      <c r="V91" s="23"/>
    </row>
    <row r="92" spans="1:22" s="19" customFormat="1" ht="4.5" customHeight="1">
      <c r="A92" s="19" t="s">
        <v>80</v>
      </c>
      <c r="B92" s="54" t="s">
        <v>81</v>
      </c>
      <c r="K92" s="23"/>
      <c r="V92" s="23"/>
    </row>
    <row r="93" spans="11:22" s="19" customFormat="1" ht="10.5">
      <c r="K93" s="23"/>
      <c r="V93" s="23"/>
    </row>
    <row r="94" spans="1:22" s="19" customFormat="1" ht="10.5">
      <c r="A94" s="54" t="s">
        <v>82</v>
      </c>
      <c r="K94" s="23"/>
      <c r="V94" s="23"/>
    </row>
    <row r="95" spans="1:22" s="19" customFormat="1" ht="10.5">
      <c r="A95" s="54" t="s">
        <v>83</v>
      </c>
      <c r="K95" s="23"/>
      <c r="V95" s="23"/>
    </row>
    <row r="96" spans="11:22" s="19" customFormat="1" ht="10.5">
      <c r="K96" s="23"/>
      <c r="V96" s="23"/>
    </row>
    <row r="97" spans="1:22" s="19" customFormat="1" ht="10.5">
      <c r="A97" s="54" t="s">
        <v>84</v>
      </c>
      <c r="K97" s="23"/>
      <c r="V97" s="23"/>
    </row>
    <row r="98" spans="1:22" s="19" customFormat="1" ht="10.5">
      <c r="A98" s="54" t="s">
        <v>85</v>
      </c>
      <c r="K98" s="23"/>
      <c r="V98" s="23"/>
    </row>
    <row r="99" spans="1:22" s="19" customFormat="1" ht="4.5" customHeight="1">
      <c r="A99" s="54" t="s">
        <v>86</v>
      </c>
      <c r="K99" s="23"/>
      <c r="V99" s="23"/>
    </row>
    <row r="100" spans="11:22" s="19" customFormat="1" ht="10.5">
      <c r="K100" s="23"/>
      <c r="V100" s="23"/>
    </row>
    <row r="101" spans="1:22" s="19" customFormat="1" ht="10.5">
      <c r="A101" s="19" t="s">
        <v>87</v>
      </c>
      <c r="K101" s="23"/>
      <c r="V101" s="23"/>
    </row>
    <row r="102" spans="11:22" s="19" customFormat="1" ht="10.5">
      <c r="K102" s="23"/>
      <c r="V102" s="23"/>
    </row>
    <row r="103" spans="1:22" s="19" customFormat="1" ht="10.5">
      <c r="A103" s="54" t="s">
        <v>88</v>
      </c>
      <c r="K103" s="23"/>
      <c r="V103" s="23"/>
    </row>
    <row r="104" spans="11:22" s="19" customFormat="1" ht="10.5">
      <c r="K104" s="23"/>
      <c r="V104" s="23"/>
    </row>
    <row r="105" spans="1:29" ht="12.75">
      <c r="A105" s="54" t="s">
        <v>89</v>
      </c>
      <c r="B105" s="19"/>
      <c r="C105" s="19"/>
      <c r="D105" s="19"/>
      <c r="E105" s="19"/>
      <c r="F105" s="19"/>
      <c r="G105" s="19"/>
      <c r="H105" s="19"/>
      <c r="I105" s="19"/>
      <c r="J105" s="19"/>
      <c r="K105" s="23"/>
      <c r="L105" s="19"/>
      <c r="M105" s="19"/>
      <c r="N105" s="19"/>
      <c r="O105" s="19"/>
      <c r="P105" s="19"/>
      <c r="Q105" s="19"/>
      <c r="R105" s="19"/>
      <c r="S105" s="19"/>
      <c r="T105" s="19"/>
      <c r="U105" s="19"/>
      <c r="V105" s="23"/>
      <c r="W105" s="19"/>
      <c r="X105" s="19"/>
      <c r="Y105" s="19"/>
      <c r="Z105" s="19"/>
      <c r="AA105" s="19"/>
      <c r="AB105" s="19"/>
      <c r="AC105" s="19"/>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codeName="Hoja4"/>
  <dimension ref="A1:AC170"/>
  <sheetViews>
    <sheetView workbookViewId="0" topLeftCell="A46">
      <selection activeCell="A46" sqref="A1:IV16384"/>
    </sheetView>
  </sheetViews>
  <sheetFormatPr defaultColWidth="11.421875" defaultRowHeight="12.75"/>
  <cols>
    <col min="1" max="1" width="16.28125" style="0" customWidth="1"/>
    <col min="2" max="2" width="18.1406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31.00390625" style="0" customWidth="1"/>
    <col min="22" max="22" width="11.421875" style="2" customWidth="1"/>
    <col min="24" max="24" width="12.8515625" style="0" customWidth="1"/>
  </cols>
  <sheetData>
    <row r="1" spans="1:12" ht="19.5">
      <c r="A1" s="1" t="s">
        <v>0</v>
      </c>
      <c r="K1" s="2">
        <v>14</v>
      </c>
      <c r="L1" s="58">
        <v>38022</v>
      </c>
    </row>
    <row r="2" ht="30.75">
      <c r="A2" s="3" t="s">
        <v>1</v>
      </c>
    </row>
    <row r="4" spans="1:15" ht="15.75">
      <c r="A4" s="4" t="s">
        <v>2</v>
      </c>
      <c r="G4" s="2"/>
      <c r="I4" s="5"/>
      <c r="L4" s="2"/>
      <c r="N4" s="6"/>
      <c r="O4" s="5"/>
    </row>
    <row r="5" spans="7:15" ht="12.75">
      <c r="G5" s="2"/>
      <c r="I5" s="5"/>
      <c r="L5" s="2"/>
      <c r="N5" s="6"/>
      <c r="O5" s="5"/>
    </row>
    <row r="6" spans="1:22" s="5" customFormat="1" ht="12.75">
      <c r="A6" s="7" t="s">
        <v>3</v>
      </c>
      <c r="B6"/>
      <c r="E6" s="8"/>
      <c r="F6" s="9" t="s">
        <v>4</v>
      </c>
      <c r="G6" s="10" t="s">
        <v>5</v>
      </c>
      <c r="H6" s="11"/>
      <c r="I6" s="11"/>
      <c r="J6" s="11"/>
      <c r="K6" s="12"/>
      <c r="L6" s="13" t="s">
        <v>6</v>
      </c>
      <c r="M6" s="9" t="s">
        <v>7</v>
      </c>
      <c r="N6" s="14"/>
      <c r="O6" s="9" t="s">
        <v>8</v>
      </c>
      <c r="V6" s="71"/>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73" t="e">
        <f>SUM(G10)+H10/(H10+J10)*(K10-G10)</f>
        <v>#DIV/0!</v>
      </c>
      <c r="M10" s="34"/>
      <c r="N10" s="39"/>
      <c r="O10" s="40"/>
      <c r="P10" s="34"/>
    </row>
    <row r="11" spans="1:16" ht="12.75">
      <c r="A11" s="41" t="s">
        <v>148</v>
      </c>
      <c r="B11" s="42" t="s">
        <v>149</v>
      </c>
      <c r="C11" s="75">
        <v>37970</v>
      </c>
      <c r="D11" s="68" t="s">
        <v>150</v>
      </c>
      <c r="E11" s="68" t="s">
        <v>151</v>
      </c>
      <c r="F11" s="42" t="s">
        <v>152</v>
      </c>
      <c r="G11" s="44">
        <v>8.6</v>
      </c>
      <c r="H11" s="42">
        <v>2</v>
      </c>
      <c r="I11" s="27" t="s">
        <v>22</v>
      </c>
      <c r="J11" s="42">
        <v>5</v>
      </c>
      <c r="K11" s="45">
        <v>9.4</v>
      </c>
      <c r="L11" s="74">
        <f>SUM(G11)+H11/(H11+J11)*(K11-G11)</f>
        <v>8.82857142857143</v>
      </c>
      <c r="M11" s="42">
        <v>2</v>
      </c>
      <c r="N11" s="69">
        <v>8.8</v>
      </c>
      <c r="O11" s="49">
        <v>1.3</v>
      </c>
      <c r="P11" s="42"/>
    </row>
    <row r="12" spans="1:16" ht="12.75">
      <c r="A12" s="41" t="s">
        <v>148</v>
      </c>
      <c r="B12" s="42" t="s">
        <v>149</v>
      </c>
      <c r="C12" s="75">
        <v>37970</v>
      </c>
      <c r="D12" s="68" t="s">
        <v>150</v>
      </c>
      <c r="E12" s="68" t="s">
        <v>151</v>
      </c>
      <c r="F12" s="42" t="s">
        <v>152</v>
      </c>
      <c r="G12" s="44">
        <v>8.6</v>
      </c>
      <c r="H12" s="42">
        <v>2.5</v>
      </c>
      <c r="I12" s="27" t="s">
        <v>22</v>
      </c>
      <c r="J12" s="42">
        <v>5.5</v>
      </c>
      <c r="K12" s="45">
        <v>9.4</v>
      </c>
      <c r="L12" s="74">
        <f aca="true" t="shared" si="0" ref="L12:L59">SUM(G12)+H12/(H12+J12)*(K12-G12)</f>
        <v>8.85</v>
      </c>
      <c r="M12" s="42">
        <v>2</v>
      </c>
      <c r="N12" s="47">
        <f>SUM(L11:L12)/2</f>
        <v>8.839285714285715</v>
      </c>
      <c r="O12" s="48">
        <v>1.3</v>
      </c>
      <c r="P12" s="42"/>
    </row>
    <row r="13" spans="1:16" ht="12.75">
      <c r="A13" s="41"/>
      <c r="B13" s="42"/>
      <c r="C13" s="43"/>
      <c r="D13" s="42"/>
      <c r="E13" s="42"/>
      <c r="F13" s="42"/>
      <c r="G13" s="44"/>
      <c r="H13" s="42"/>
      <c r="I13" s="27" t="s">
        <v>22</v>
      </c>
      <c r="J13" s="42"/>
      <c r="K13" s="45"/>
      <c r="L13" s="74" t="e">
        <f t="shared" si="0"/>
        <v>#DIV/0!</v>
      </c>
      <c r="M13" s="42"/>
      <c r="N13" s="47"/>
      <c r="O13" s="48"/>
      <c r="P13" s="42"/>
    </row>
    <row r="14" spans="1:16" ht="12.75">
      <c r="A14" s="41" t="s">
        <v>148</v>
      </c>
      <c r="B14" s="42" t="s">
        <v>149</v>
      </c>
      <c r="C14" s="75">
        <v>37978</v>
      </c>
      <c r="D14" s="68" t="s">
        <v>153</v>
      </c>
      <c r="E14" s="42" t="s">
        <v>142</v>
      </c>
      <c r="F14" s="42" t="s">
        <v>152</v>
      </c>
      <c r="G14" s="44">
        <v>8.2</v>
      </c>
      <c r="H14" s="42">
        <v>5</v>
      </c>
      <c r="I14" s="27" t="s">
        <v>22</v>
      </c>
      <c r="J14" s="42">
        <v>1</v>
      </c>
      <c r="K14" s="45">
        <v>8.6</v>
      </c>
      <c r="L14" s="74">
        <f>SUM(G14)+H14/(H14+J14)*(K14-G14)</f>
        <v>8.533333333333333</v>
      </c>
      <c r="M14" s="42">
        <v>2</v>
      </c>
      <c r="N14" s="47"/>
      <c r="O14" s="48">
        <v>1.5</v>
      </c>
      <c r="P14" s="42"/>
    </row>
    <row r="15" spans="1:16" ht="12.75">
      <c r="A15" s="41" t="s">
        <v>148</v>
      </c>
      <c r="B15" s="42" t="s">
        <v>149</v>
      </c>
      <c r="C15" s="75">
        <v>37978</v>
      </c>
      <c r="D15" s="68" t="s">
        <v>153</v>
      </c>
      <c r="E15" s="42" t="s">
        <v>142</v>
      </c>
      <c r="F15" s="42" t="s">
        <v>152</v>
      </c>
      <c r="G15" s="44">
        <v>8.2</v>
      </c>
      <c r="H15" s="42">
        <v>5</v>
      </c>
      <c r="I15" s="27" t="s">
        <v>22</v>
      </c>
      <c r="J15" s="42">
        <v>7</v>
      </c>
      <c r="K15" s="45">
        <v>9.4</v>
      </c>
      <c r="L15" s="74">
        <f t="shared" si="0"/>
        <v>8.7</v>
      </c>
      <c r="M15" s="42">
        <v>2.5</v>
      </c>
      <c r="N15" s="50"/>
      <c r="O15" s="48">
        <v>1.5</v>
      </c>
      <c r="P15" s="42"/>
    </row>
    <row r="16" spans="1:16" ht="12.75">
      <c r="A16" s="41" t="s">
        <v>148</v>
      </c>
      <c r="B16" s="42" t="s">
        <v>149</v>
      </c>
      <c r="C16" s="75">
        <v>37978</v>
      </c>
      <c r="D16" s="68" t="s">
        <v>153</v>
      </c>
      <c r="E16" s="42" t="s">
        <v>142</v>
      </c>
      <c r="F16" s="42" t="s">
        <v>152</v>
      </c>
      <c r="G16" s="44" t="s">
        <v>115</v>
      </c>
      <c r="H16" s="42"/>
      <c r="I16" s="27" t="s">
        <v>22</v>
      </c>
      <c r="J16" s="42"/>
      <c r="K16" s="45"/>
      <c r="L16" s="74">
        <v>8.6</v>
      </c>
      <c r="M16" s="42">
        <v>2</v>
      </c>
      <c r="N16" s="50"/>
      <c r="O16" s="48">
        <v>1.5</v>
      </c>
      <c r="P16" s="42"/>
    </row>
    <row r="17" spans="1:16" ht="12.75">
      <c r="A17" s="41" t="s">
        <v>148</v>
      </c>
      <c r="B17" s="42" t="s">
        <v>149</v>
      </c>
      <c r="C17" s="75">
        <v>37978</v>
      </c>
      <c r="D17" s="68" t="s">
        <v>153</v>
      </c>
      <c r="E17" s="42" t="s">
        <v>142</v>
      </c>
      <c r="F17" s="42" t="s">
        <v>152</v>
      </c>
      <c r="G17" s="44">
        <v>8.6</v>
      </c>
      <c r="H17" s="42">
        <v>0.5</v>
      </c>
      <c r="I17" s="27" t="s">
        <v>22</v>
      </c>
      <c r="J17" s="42">
        <v>7</v>
      </c>
      <c r="K17" s="45">
        <v>9.4</v>
      </c>
      <c r="L17" s="74">
        <f t="shared" si="0"/>
        <v>8.653333333333332</v>
      </c>
      <c r="M17" s="42">
        <v>2</v>
      </c>
      <c r="N17" s="69">
        <v>8.6</v>
      </c>
      <c r="O17" s="48">
        <v>1.5</v>
      </c>
      <c r="P17" s="42"/>
    </row>
    <row r="18" spans="1:16" ht="12.75">
      <c r="A18" s="41" t="s">
        <v>148</v>
      </c>
      <c r="B18" s="42" t="s">
        <v>149</v>
      </c>
      <c r="C18" s="75">
        <v>37978</v>
      </c>
      <c r="D18" s="68" t="s">
        <v>153</v>
      </c>
      <c r="E18" s="42" t="s">
        <v>142</v>
      </c>
      <c r="F18" s="42" t="s">
        <v>152</v>
      </c>
      <c r="G18" s="44" t="s">
        <v>115</v>
      </c>
      <c r="H18" s="42"/>
      <c r="I18" s="27" t="s">
        <v>22</v>
      </c>
      <c r="J18" s="42"/>
      <c r="K18" s="45"/>
      <c r="L18" s="74">
        <v>8.55</v>
      </c>
      <c r="M18" s="42">
        <v>2</v>
      </c>
      <c r="N18" s="47">
        <f>SUM(L14:L18)/5</f>
        <v>8.607333333333333</v>
      </c>
      <c r="O18" s="49">
        <v>1.5</v>
      </c>
      <c r="P18" s="42"/>
    </row>
    <row r="19" spans="1:16" ht="12.75">
      <c r="A19" s="41"/>
      <c r="B19" s="42"/>
      <c r="C19" s="43"/>
      <c r="D19" s="42"/>
      <c r="E19" s="42"/>
      <c r="F19" s="42"/>
      <c r="G19" s="44"/>
      <c r="H19" s="42"/>
      <c r="I19" s="27" t="s">
        <v>22</v>
      </c>
      <c r="J19" s="42"/>
      <c r="K19" s="45"/>
      <c r="L19" s="74" t="e">
        <f t="shared" si="0"/>
        <v>#DIV/0!</v>
      </c>
      <c r="M19" s="42"/>
      <c r="N19" s="50"/>
      <c r="O19" s="49"/>
      <c r="P19" s="42"/>
    </row>
    <row r="20" spans="1:16" ht="12.75">
      <c r="A20" s="41" t="s">
        <v>148</v>
      </c>
      <c r="B20" s="42" t="s">
        <v>149</v>
      </c>
      <c r="C20" s="75">
        <v>37985</v>
      </c>
      <c r="D20" s="68" t="s">
        <v>154</v>
      </c>
      <c r="E20" s="42" t="s">
        <v>119</v>
      </c>
      <c r="F20" s="42" t="s">
        <v>152</v>
      </c>
      <c r="G20" s="44">
        <v>8.2</v>
      </c>
      <c r="H20" s="42">
        <v>4.5</v>
      </c>
      <c r="I20" s="27" t="s">
        <v>22</v>
      </c>
      <c r="J20" s="42">
        <v>2</v>
      </c>
      <c r="K20" s="45">
        <v>8.6</v>
      </c>
      <c r="L20" s="74">
        <f t="shared" si="0"/>
        <v>8.476923076923077</v>
      </c>
      <c r="M20" s="42">
        <v>2</v>
      </c>
      <c r="N20" s="69">
        <v>8.5</v>
      </c>
      <c r="O20" s="49" t="s">
        <v>155</v>
      </c>
      <c r="P20" s="42"/>
    </row>
    <row r="21" spans="1:16" ht="12.75">
      <c r="A21" s="41"/>
      <c r="B21" s="42"/>
      <c r="C21" s="43"/>
      <c r="D21" s="42"/>
      <c r="E21" s="42"/>
      <c r="F21" s="42"/>
      <c r="G21" s="44"/>
      <c r="H21" s="42"/>
      <c r="I21" s="27" t="s">
        <v>22</v>
      </c>
      <c r="J21" s="42"/>
      <c r="K21" s="45"/>
      <c r="L21" s="74" t="e">
        <f t="shared" si="0"/>
        <v>#DIV/0!</v>
      </c>
      <c r="M21" s="42"/>
      <c r="N21" s="50"/>
      <c r="O21" s="49"/>
      <c r="P21" s="42"/>
    </row>
    <row r="22" spans="1:16" ht="12.75">
      <c r="A22" s="41" t="s">
        <v>148</v>
      </c>
      <c r="B22" s="42" t="s">
        <v>149</v>
      </c>
      <c r="C22" s="75">
        <v>37987</v>
      </c>
      <c r="D22" s="68" t="s">
        <v>156</v>
      </c>
      <c r="E22" s="68" t="s">
        <v>157</v>
      </c>
      <c r="F22" s="42" t="s">
        <v>158</v>
      </c>
      <c r="G22" s="44">
        <v>8.2</v>
      </c>
      <c r="H22" s="42">
        <v>5</v>
      </c>
      <c r="I22" s="27" t="s">
        <v>22</v>
      </c>
      <c r="J22" s="42">
        <v>2.5</v>
      </c>
      <c r="K22" s="45">
        <v>8.6</v>
      </c>
      <c r="L22" s="74">
        <f>SUM(G22)+H22/(H22+J22)*(K22-G22)</f>
        <v>8.466666666666667</v>
      </c>
      <c r="M22" s="42">
        <v>1.5</v>
      </c>
      <c r="N22" s="69">
        <v>8.5</v>
      </c>
      <c r="O22" s="49">
        <v>1.5</v>
      </c>
      <c r="P22" s="42"/>
    </row>
    <row r="23" spans="1:16" ht="12.75">
      <c r="A23" s="41"/>
      <c r="B23" s="42"/>
      <c r="C23" s="43"/>
      <c r="D23" s="42"/>
      <c r="E23" s="42"/>
      <c r="F23" s="42"/>
      <c r="G23" s="44"/>
      <c r="H23" s="42"/>
      <c r="I23" s="27" t="s">
        <v>22</v>
      </c>
      <c r="J23" s="42"/>
      <c r="K23" s="45"/>
      <c r="L23" s="74" t="e">
        <f t="shared" si="0"/>
        <v>#DIV/0!</v>
      </c>
      <c r="M23" s="42"/>
      <c r="N23" s="50"/>
      <c r="O23" s="49"/>
      <c r="P23" s="42"/>
    </row>
    <row r="24" spans="1:16" ht="12.75">
      <c r="A24" s="41" t="s">
        <v>148</v>
      </c>
      <c r="B24" s="42" t="s">
        <v>149</v>
      </c>
      <c r="C24" s="75">
        <v>37988</v>
      </c>
      <c r="D24" s="42" t="s">
        <v>159</v>
      </c>
      <c r="E24" s="42" t="s">
        <v>95</v>
      </c>
      <c r="F24" s="42" t="s">
        <v>152</v>
      </c>
      <c r="G24" s="44">
        <v>8.2</v>
      </c>
      <c r="H24" s="42">
        <v>4</v>
      </c>
      <c r="I24" s="27" t="s">
        <v>22</v>
      </c>
      <c r="J24" s="42">
        <v>3</v>
      </c>
      <c r="K24" s="45">
        <v>8.6</v>
      </c>
      <c r="L24" s="74">
        <f>SUM(G24)+H24/(H24+J24)*(K24-G24)</f>
        <v>8.428571428571429</v>
      </c>
      <c r="M24" s="42">
        <v>1.5</v>
      </c>
      <c r="N24" s="69">
        <v>8.4</v>
      </c>
      <c r="O24" s="49">
        <v>1.6</v>
      </c>
      <c r="P24" s="42"/>
    </row>
    <row r="25" spans="1:16" ht="12.75">
      <c r="A25" s="41" t="s">
        <v>148</v>
      </c>
      <c r="B25" s="42" t="s">
        <v>149</v>
      </c>
      <c r="C25" s="75">
        <v>37988</v>
      </c>
      <c r="D25" s="42" t="s">
        <v>159</v>
      </c>
      <c r="E25" s="42" t="s">
        <v>95</v>
      </c>
      <c r="F25" s="42" t="s">
        <v>152</v>
      </c>
      <c r="G25" s="44">
        <v>8.2</v>
      </c>
      <c r="H25" s="42">
        <v>3.5</v>
      </c>
      <c r="I25" s="27" t="s">
        <v>22</v>
      </c>
      <c r="J25" s="42">
        <v>3</v>
      </c>
      <c r="K25" s="45">
        <v>8.6</v>
      </c>
      <c r="L25" s="74">
        <f t="shared" si="0"/>
        <v>8.415384615384616</v>
      </c>
      <c r="M25" s="42">
        <v>1.5</v>
      </c>
      <c r="N25" s="47"/>
      <c r="O25" s="49">
        <v>1.6</v>
      </c>
      <c r="P25" s="42"/>
    </row>
    <row r="26" spans="1:16" ht="12.75">
      <c r="A26" s="41" t="s">
        <v>148</v>
      </c>
      <c r="B26" s="42" t="s">
        <v>149</v>
      </c>
      <c r="C26" s="75">
        <v>37988</v>
      </c>
      <c r="D26" s="42" t="s">
        <v>159</v>
      </c>
      <c r="E26" s="42" t="s">
        <v>95</v>
      </c>
      <c r="F26" s="42" t="s">
        <v>152</v>
      </c>
      <c r="G26" s="44">
        <v>8.2</v>
      </c>
      <c r="H26" s="42">
        <v>4.2</v>
      </c>
      <c r="I26" s="27" t="s">
        <v>22</v>
      </c>
      <c r="J26" s="42">
        <v>3</v>
      </c>
      <c r="K26" s="45">
        <v>8.6</v>
      </c>
      <c r="L26" s="74">
        <f t="shared" si="0"/>
        <v>8.433333333333334</v>
      </c>
      <c r="M26" s="42">
        <v>1.5</v>
      </c>
      <c r="N26" s="76">
        <f>SUM(L24:L26)/3</f>
        <v>8.425763125763126</v>
      </c>
      <c r="O26" s="49">
        <v>1.6</v>
      </c>
      <c r="P26" s="42"/>
    </row>
    <row r="27" spans="1:16" ht="12.75">
      <c r="A27" s="41"/>
      <c r="B27" s="42"/>
      <c r="C27" s="43"/>
      <c r="D27" s="42"/>
      <c r="E27" s="42"/>
      <c r="F27" s="42"/>
      <c r="G27" s="44"/>
      <c r="H27" s="42"/>
      <c r="I27" s="27" t="s">
        <v>22</v>
      </c>
      <c r="J27" s="42"/>
      <c r="K27" s="45"/>
      <c r="L27" s="74" t="e">
        <f t="shared" si="0"/>
        <v>#DIV/0!</v>
      </c>
      <c r="M27" s="42"/>
      <c r="N27" s="55"/>
      <c r="O27" s="49"/>
      <c r="P27" s="42"/>
    </row>
    <row r="28" spans="1:16" ht="12.75">
      <c r="A28" s="41" t="s">
        <v>148</v>
      </c>
      <c r="B28" s="42" t="s">
        <v>149</v>
      </c>
      <c r="C28" s="75">
        <v>37991</v>
      </c>
      <c r="D28" s="68" t="s">
        <v>160</v>
      </c>
      <c r="E28" s="68" t="s">
        <v>161</v>
      </c>
      <c r="F28" s="42" t="s">
        <v>152</v>
      </c>
      <c r="G28" s="44">
        <v>8.2</v>
      </c>
      <c r="H28" s="42">
        <v>4</v>
      </c>
      <c r="I28" s="27" t="s">
        <v>22</v>
      </c>
      <c r="J28" s="42">
        <v>3</v>
      </c>
      <c r="K28" s="45">
        <v>8.6</v>
      </c>
      <c r="L28" s="74">
        <f>SUM(G28)+H28/(H28+J28)*(K28-G28)</f>
        <v>8.428571428571429</v>
      </c>
      <c r="M28" s="42">
        <v>2</v>
      </c>
      <c r="N28" s="69">
        <v>8.4</v>
      </c>
      <c r="O28" s="49" t="s">
        <v>162</v>
      </c>
      <c r="P28" s="42" t="s">
        <v>163</v>
      </c>
    </row>
    <row r="29" spans="1:16" ht="12.75">
      <c r="A29" s="41" t="s">
        <v>148</v>
      </c>
      <c r="B29" s="42" t="s">
        <v>149</v>
      </c>
      <c r="C29" s="75">
        <v>37991</v>
      </c>
      <c r="D29" s="68" t="s">
        <v>160</v>
      </c>
      <c r="E29" s="68" t="s">
        <v>161</v>
      </c>
      <c r="F29" s="42" t="s">
        <v>152</v>
      </c>
      <c r="G29" s="44">
        <v>8.2</v>
      </c>
      <c r="H29" s="42">
        <v>3.2</v>
      </c>
      <c r="I29" s="27" t="s">
        <v>22</v>
      </c>
      <c r="J29" s="42">
        <v>3</v>
      </c>
      <c r="K29" s="45">
        <v>8.6</v>
      </c>
      <c r="L29" s="74">
        <f t="shared" si="0"/>
        <v>8.406451612903226</v>
      </c>
      <c r="M29" s="42">
        <v>2</v>
      </c>
      <c r="N29" s="47">
        <f>SUM(L28:L29)/2</f>
        <v>8.417511520737328</v>
      </c>
      <c r="O29" s="49" t="s">
        <v>162</v>
      </c>
      <c r="P29" s="42" t="s">
        <v>163</v>
      </c>
    </row>
    <row r="30" spans="1:16" ht="12.75">
      <c r="A30" s="41"/>
      <c r="B30" s="42"/>
      <c r="C30" s="43"/>
      <c r="D30" s="42"/>
      <c r="E30" s="42"/>
      <c r="F30" s="42"/>
      <c r="G30" s="44"/>
      <c r="H30" s="42"/>
      <c r="I30" s="27" t="s">
        <v>22</v>
      </c>
      <c r="J30" s="42"/>
      <c r="K30" s="45"/>
      <c r="L30" s="74" t="e">
        <f t="shared" si="0"/>
        <v>#DIV/0!</v>
      </c>
      <c r="M30" s="42"/>
      <c r="N30" s="55"/>
      <c r="O30" s="49"/>
      <c r="P30" s="42"/>
    </row>
    <row r="31" spans="1:16" ht="12.75">
      <c r="A31" s="41" t="s">
        <v>148</v>
      </c>
      <c r="B31" s="42" t="s">
        <v>149</v>
      </c>
      <c r="C31" s="75">
        <v>37995</v>
      </c>
      <c r="D31" s="68" t="s">
        <v>164</v>
      </c>
      <c r="E31" s="42" t="s">
        <v>165</v>
      </c>
      <c r="F31" s="42" t="s">
        <v>152</v>
      </c>
      <c r="G31" s="44" t="s">
        <v>115</v>
      </c>
      <c r="H31" s="42"/>
      <c r="I31" s="27" t="s">
        <v>22</v>
      </c>
      <c r="J31" s="42"/>
      <c r="K31" s="45"/>
      <c r="L31" s="74">
        <v>8.4</v>
      </c>
      <c r="M31" s="42">
        <v>2.5</v>
      </c>
      <c r="N31" s="69">
        <v>8.4</v>
      </c>
      <c r="O31" s="49" t="s">
        <v>167</v>
      </c>
      <c r="P31" s="42" t="s">
        <v>166</v>
      </c>
    </row>
    <row r="32" spans="1:16" ht="12.75">
      <c r="A32" s="41"/>
      <c r="B32" s="42"/>
      <c r="C32" s="43"/>
      <c r="D32" s="42"/>
      <c r="E32" s="42"/>
      <c r="F32" s="42"/>
      <c r="G32" s="44"/>
      <c r="H32" s="42"/>
      <c r="I32" s="27" t="s">
        <v>22</v>
      </c>
      <c r="J32" s="42"/>
      <c r="K32" s="45"/>
      <c r="L32" s="74" t="e">
        <f t="shared" si="0"/>
        <v>#DIV/0!</v>
      </c>
      <c r="M32" s="42"/>
      <c r="N32" s="50"/>
      <c r="O32" s="49"/>
      <c r="P32" s="42"/>
    </row>
    <row r="33" spans="1:16" ht="12.75">
      <c r="A33" s="41" t="s">
        <v>148</v>
      </c>
      <c r="B33" s="42" t="s">
        <v>149</v>
      </c>
      <c r="C33" s="75">
        <v>37996</v>
      </c>
      <c r="D33" s="42" t="s">
        <v>168</v>
      </c>
      <c r="E33" s="42" t="s">
        <v>169</v>
      </c>
      <c r="F33" s="42" t="s">
        <v>152</v>
      </c>
      <c r="G33" s="44">
        <v>8.2</v>
      </c>
      <c r="H33" s="42">
        <v>1</v>
      </c>
      <c r="I33" s="27" t="s">
        <v>22</v>
      </c>
      <c r="J33" s="42">
        <v>4</v>
      </c>
      <c r="K33" s="45">
        <v>8.6</v>
      </c>
      <c r="L33" s="74">
        <f>SUM(G33)+H33/(H33+J33)*(K33-G33)</f>
        <v>8.28</v>
      </c>
      <c r="M33" s="42">
        <v>1.5</v>
      </c>
      <c r="N33" s="69">
        <v>8.3</v>
      </c>
      <c r="O33" s="49" t="s">
        <v>170</v>
      </c>
      <c r="P33" s="42" t="s">
        <v>171</v>
      </c>
    </row>
    <row r="34" spans="1:16" ht="12.75">
      <c r="A34" s="41" t="s">
        <v>148</v>
      </c>
      <c r="B34" s="42" t="s">
        <v>149</v>
      </c>
      <c r="C34" s="75">
        <v>37996</v>
      </c>
      <c r="D34" s="42" t="s">
        <v>168</v>
      </c>
      <c r="E34" s="42" t="s">
        <v>169</v>
      </c>
      <c r="F34" s="42" t="s">
        <v>152</v>
      </c>
      <c r="G34" s="44">
        <v>8</v>
      </c>
      <c r="H34" s="42">
        <v>2.5</v>
      </c>
      <c r="I34" s="27" t="s">
        <v>22</v>
      </c>
      <c r="J34" s="42">
        <v>4</v>
      </c>
      <c r="K34" s="45">
        <v>8.6</v>
      </c>
      <c r="L34" s="74">
        <f t="shared" si="0"/>
        <v>8.23076923076923</v>
      </c>
      <c r="M34" s="42">
        <v>1.5</v>
      </c>
      <c r="N34" s="47">
        <f>SUM(L33:L34)/2</f>
        <v>8.255384615384614</v>
      </c>
      <c r="O34" s="49" t="s">
        <v>170</v>
      </c>
      <c r="P34" s="42"/>
    </row>
    <row r="35" spans="1:16" ht="12.75">
      <c r="A35" s="41"/>
      <c r="B35" s="42"/>
      <c r="C35" s="43"/>
      <c r="D35" s="42"/>
      <c r="E35" s="42"/>
      <c r="F35" s="42"/>
      <c r="G35" s="44"/>
      <c r="H35" s="42"/>
      <c r="I35" s="27" t="s">
        <v>22</v>
      </c>
      <c r="J35" s="42"/>
      <c r="K35" s="45"/>
      <c r="L35" s="74" t="e">
        <f t="shared" si="0"/>
        <v>#DIV/0!</v>
      </c>
      <c r="M35" s="42"/>
      <c r="N35" s="50"/>
      <c r="O35" s="49"/>
      <c r="P35" s="42"/>
    </row>
    <row r="36" spans="1:16" ht="12.75">
      <c r="A36" s="41" t="s">
        <v>148</v>
      </c>
      <c r="B36" s="42" t="s">
        <v>149</v>
      </c>
      <c r="C36" s="75">
        <v>38000</v>
      </c>
      <c r="D36" s="42" t="s">
        <v>98</v>
      </c>
      <c r="E36" s="42" t="s">
        <v>99</v>
      </c>
      <c r="F36" s="42" t="s">
        <v>152</v>
      </c>
      <c r="G36" s="44" t="s">
        <v>115</v>
      </c>
      <c r="H36" s="42"/>
      <c r="I36" s="27" t="s">
        <v>22</v>
      </c>
      <c r="J36" s="42"/>
      <c r="K36" s="45"/>
      <c r="L36" s="74">
        <v>7.85</v>
      </c>
      <c r="M36" s="42">
        <v>3</v>
      </c>
      <c r="N36" s="69">
        <v>7.9</v>
      </c>
      <c r="O36" s="49" t="s">
        <v>172</v>
      </c>
      <c r="P36" s="42" t="s">
        <v>173</v>
      </c>
    </row>
    <row r="37" spans="1:16" ht="12.75">
      <c r="A37" s="41"/>
      <c r="B37" s="42"/>
      <c r="C37" s="43"/>
      <c r="D37" s="42"/>
      <c r="E37" s="42"/>
      <c r="F37" s="42"/>
      <c r="G37" s="44"/>
      <c r="H37" s="42"/>
      <c r="I37" s="27" t="s">
        <v>22</v>
      </c>
      <c r="J37" s="42"/>
      <c r="K37" s="45"/>
      <c r="L37" s="74" t="e">
        <f t="shared" si="0"/>
        <v>#DIV/0!</v>
      </c>
      <c r="M37" s="42"/>
      <c r="N37" s="55"/>
      <c r="O37" s="49"/>
      <c r="P37" s="42"/>
    </row>
    <row r="38" spans="1:16" ht="12.75">
      <c r="A38" s="41" t="s">
        <v>148</v>
      </c>
      <c r="B38" s="42" t="s">
        <v>149</v>
      </c>
      <c r="C38" s="75">
        <v>38004</v>
      </c>
      <c r="D38" s="42" t="s">
        <v>174</v>
      </c>
      <c r="E38" s="42" t="s">
        <v>175</v>
      </c>
      <c r="F38" s="42" t="s">
        <v>152</v>
      </c>
      <c r="G38" s="44">
        <v>7.4</v>
      </c>
      <c r="H38" s="42">
        <v>3</v>
      </c>
      <c r="I38" s="27" t="s">
        <v>22</v>
      </c>
      <c r="J38" s="42">
        <v>4.2</v>
      </c>
      <c r="K38" s="45">
        <v>8</v>
      </c>
      <c r="L38" s="74">
        <f>SUM(G38)+H38/(H38+J38)*(K38-G38)</f>
        <v>7.65</v>
      </c>
      <c r="M38" s="42">
        <v>1.5</v>
      </c>
      <c r="N38" s="69">
        <v>7.7</v>
      </c>
      <c r="O38" s="49">
        <v>1.8</v>
      </c>
      <c r="P38" s="42" t="s">
        <v>176</v>
      </c>
    </row>
    <row r="39" spans="1:16" ht="12.75">
      <c r="A39" s="41" t="s">
        <v>148</v>
      </c>
      <c r="B39" s="42" t="s">
        <v>149</v>
      </c>
      <c r="C39" s="75">
        <v>38004</v>
      </c>
      <c r="D39" s="42" t="s">
        <v>174</v>
      </c>
      <c r="E39" s="42" t="s">
        <v>175</v>
      </c>
      <c r="F39" s="42" t="s">
        <v>152</v>
      </c>
      <c r="G39" s="44">
        <v>7.4</v>
      </c>
      <c r="H39" s="42">
        <v>3</v>
      </c>
      <c r="I39" s="27" t="s">
        <v>22</v>
      </c>
      <c r="J39" s="42">
        <v>4.8</v>
      </c>
      <c r="K39" s="45">
        <v>8.2</v>
      </c>
      <c r="L39" s="74">
        <f t="shared" si="0"/>
        <v>7.707692307692308</v>
      </c>
      <c r="M39" s="42">
        <v>1.5</v>
      </c>
      <c r="N39" s="47">
        <f>SUM(L38:L39)/2</f>
        <v>7.678846153846154</v>
      </c>
      <c r="O39" s="49">
        <v>1.8</v>
      </c>
      <c r="P39" s="42"/>
    </row>
    <row r="40" spans="1:16" ht="12.75">
      <c r="A40" s="41"/>
      <c r="B40" s="42"/>
      <c r="C40" s="75"/>
      <c r="D40" s="42"/>
      <c r="E40" s="42"/>
      <c r="F40" s="42"/>
      <c r="G40" s="44"/>
      <c r="H40" s="42"/>
      <c r="I40" s="27" t="s">
        <v>22</v>
      </c>
      <c r="J40" s="42"/>
      <c r="K40" s="45"/>
      <c r="L40" s="74" t="e">
        <f>SUM(G40)+H40/(H40+J40)*(K40-G40)</f>
        <v>#DIV/0!</v>
      </c>
      <c r="M40" s="42"/>
      <c r="N40" s="47"/>
      <c r="O40" s="49"/>
      <c r="P40" s="42"/>
    </row>
    <row r="41" spans="1:16" ht="12.75">
      <c r="A41" s="41" t="s">
        <v>148</v>
      </c>
      <c r="B41" s="42" t="s">
        <v>149</v>
      </c>
      <c r="C41" s="75">
        <v>38007</v>
      </c>
      <c r="D41" s="42" t="s">
        <v>179</v>
      </c>
      <c r="E41" s="42" t="s">
        <v>180</v>
      </c>
      <c r="F41" s="42" t="s">
        <v>152</v>
      </c>
      <c r="G41" s="44">
        <v>7.4</v>
      </c>
      <c r="H41" s="42">
        <v>1.5</v>
      </c>
      <c r="I41" s="27" t="s">
        <v>22</v>
      </c>
      <c r="J41" s="42">
        <v>4</v>
      </c>
      <c r="K41" s="45">
        <v>8</v>
      </c>
      <c r="L41" s="74">
        <f>SUM(G41)+H41/(H41+J41)*(K41-G41)</f>
        <v>7.5636363636363635</v>
      </c>
      <c r="M41" s="42">
        <v>2</v>
      </c>
      <c r="N41" s="69">
        <v>7.6</v>
      </c>
      <c r="O41" s="49">
        <v>1.5</v>
      </c>
      <c r="P41" s="42"/>
    </row>
    <row r="42" spans="1:16" ht="12.75">
      <c r="A42" s="41"/>
      <c r="B42" s="42"/>
      <c r="C42" s="43"/>
      <c r="D42" s="42"/>
      <c r="E42" s="42"/>
      <c r="F42" s="42"/>
      <c r="G42" s="44"/>
      <c r="H42" s="42"/>
      <c r="I42" s="27" t="s">
        <v>22</v>
      </c>
      <c r="J42" s="42"/>
      <c r="K42" s="45"/>
      <c r="L42" s="74" t="e">
        <f t="shared" si="0"/>
        <v>#DIV/0!</v>
      </c>
      <c r="M42" s="42"/>
      <c r="N42" s="55"/>
      <c r="O42" s="49"/>
      <c r="P42" s="42"/>
    </row>
    <row r="43" spans="1:16" ht="12.75">
      <c r="A43" s="41" t="s">
        <v>148</v>
      </c>
      <c r="B43" s="42" t="s">
        <v>149</v>
      </c>
      <c r="C43" s="75">
        <v>38011</v>
      </c>
      <c r="D43" s="42" t="s">
        <v>177</v>
      </c>
      <c r="E43" s="42" t="s">
        <v>178</v>
      </c>
      <c r="F43" s="42" t="s">
        <v>152</v>
      </c>
      <c r="G43" s="44">
        <v>7.4</v>
      </c>
      <c r="H43" s="42">
        <v>0.5</v>
      </c>
      <c r="I43" s="27" t="s">
        <v>22</v>
      </c>
      <c r="J43" s="42">
        <v>5</v>
      </c>
      <c r="K43" s="45">
        <v>8</v>
      </c>
      <c r="L43" s="74">
        <f>SUM(G43)+H43/(H43+J43)*(K43-G43)</f>
        <v>7.454545454545455</v>
      </c>
      <c r="M43" s="42">
        <v>1.5</v>
      </c>
      <c r="N43" s="69">
        <v>7.4</v>
      </c>
      <c r="O43" s="49">
        <v>2.4</v>
      </c>
      <c r="P43" s="42"/>
    </row>
    <row r="44" spans="1:16" ht="12.75">
      <c r="A44" s="41" t="s">
        <v>148</v>
      </c>
      <c r="B44" s="42" t="s">
        <v>149</v>
      </c>
      <c r="C44" s="75">
        <v>38011</v>
      </c>
      <c r="D44" s="42" t="s">
        <v>177</v>
      </c>
      <c r="E44" s="42" t="s">
        <v>178</v>
      </c>
      <c r="F44" s="42" t="s">
        <v>152</v>
      </c>
      <c r="G44" s="44">
        <v>6.9</v>
      </c>
      <c r="H44" s="42">
        <v>4</v>
      </c>
      <c r="I44" s="27" t="s">
        <v>22</v>
      </c>
      <c r="J44" s="42">
        <v>5</v>
      </c>
      <c r="K44" s="45">
        <v>8</v>
      </c>
      <c r="L44" s="74">
        <f t="shared" si="0"/>
        <v>7.388888888888889</v>
      </c>
      <c r="M44" s="42">
        <v>2</v>
      </c>
      <c r="N44" s="55"/>
      <c r="O44" s="49">
        <v>2.4</v>
      </c>
      <c r="P44" s="42"/>
    </row>
    <row r="45" spans="1:16" ht="12.75">
      <c r="A45" s="41" t="s">
        <v>148</v>
      </c>
      <c r="B45" s="42" t="s">
        <v>149</v>
      </c>
      <c r="C45" s="75">
        <v>38011</v>
      </c>
      <c r="D45" s="42" t="s">
        <v>177</v>
      </c>
      <c r="E45" s="42" t="s">
        <v>178</v>
      </c>
      <c r="F45" s="42" t="s">
        <v>152</v>
      </c>
      <c r="G45" s="44" t="s">
        <v>115</v>
      </c>
      <c r="H45" s="42"/>
      <c r="I45" s="27" t="s">
        <v>22</v>
      </c>
      <c r="J45" s="42"/>
      <c r="K45" s="45"/>
      <c r="L45" s="74">
        <v>7.5</v>
      </c>
      <c r="M45" s="42">
        <v>2</v>
      </c>
      <c r="N45" s="80">
        <f>SUM(L43:L45)/3</f>
        <v>7.447811447811449</v>
      </c>
      <c r="O45" s="49">
        <v>2.4</v>
      </c>
      <c r="P45" s="42"/>
    </row>
    <row r="46" spans="1:16" ht="12.75">
      <c r="A46" s="41"/>
      <c r="B46" s="42"/>
      <c r="C46" s="43"/>
      <c r="D46" s="42"/>
      <c r="E46" s="42"/>
      <c r="F46" s="42"/>
      <c r="G46" s="44"/>
      <c r="H46" s="42"/>
      <c r="I46" s="27" t="s">
        <v>22</v>
      </c>
      <c r="J46" s="42"/>
      <c r="K46" s="45"/>
      <c r="L46" s="74" t="e">
        <f t="shared" si="0"/>
        <v>#DIV/0!</v>
      </c>
      <c r="M46" s="42"/>
      <c r="N46" s="50"/>
      <c r="O46" s="49"/>
      <c r="P46" s="42"/>
    </row>
    <row r="47" spans="1:16" ht="12.75">
      <c r="A47" s="41" t="s">
        <v>148</v>
      </c>
      <c r="B47" s="42" t="s">
        <v>149</v>
      </c>
      <c r="C47" s="75">
        <v>38014</v>
      </c>
      <c r="D47" s="42" t="s">
        <v>181</v>
      </c>
      <c r="E47" s="42" t="s">
        <v>182</v>
      </c>
      <c r="F47" s="42" t="s">
        <v>152</v>
      </c>
      <c r="G47" s="44">
        <v>6.9</v>
      </c>
      <c r="H47" s="42">
        <v>7</v>
      </c>
      <c r="I47" s="27" t="s">
        <v>22</v>
      </c>
      <c r="J47" s="42">
        <v>5</v>
      </c>
      <c r="K47" s="45">
        <v>8</v>
      </c>
      <c r="L47" s="74">
        <f>SUM(G47)+H47/(H47+J47)*(K47-G47)</f>
        <v>7.541666666666667</v>
      </c>
      <c r="M47" s="42">
        <v>2</v>
      </c>
      <c r="N47" s="69">
        <v>7.5</v>
      </c>
      <c r="O47" s="49">
        <v>1.8</v>
      </c>
      <c r="P47" s="42"/>
    </row>
    <row r="48" spans="1:16" ht="12.75">
      <c r="A48" s="41" t="s">
        <v>148</v>
      </c>
      <c r="B48" s="42" t="s">
        <v>149</v>
      </c>
      <c r="C48" s="75">
        <v>38014</v>
      </c>
      <c r="D48" s="42" t="s">
        <v>181</v>
      </c>
      <c r="E48" s="42" t="s">
        <v>182</v>
      </c>
      <c r="F48" s="42" t="s">
        <v>152</v>
      </c>
      <c r="G48" s="44">
        <v>7.4</v>
      </c>
      <c r="H48" s="42">
        <v>1</v>
      </c>
      <c r="I48" s="27" t="s">
        <v>22</v>
      </c>
      <c r="J48" s="42">
        <v>5</v>
      </c>
      <c r="K48" s="45">
        <v>8</v>
      </c>
      <c r="L48" s="74">
        <f t="shared" si="0"/>
        <v>7.5</v>
      </c>
      <c r="M48" s="42">
        <v>1.5</v>
      </c>
      <c r="N48" s="55"/>
      <c r="O48" s="49">
        <v>1.8</v>
      </c>
      <c r="P48" s="42"/>
    </row>
    <row r="49" spans="1:16" ht="12.75">
      <c r="A49" s="41" t="s">
        <v>148</v>
      </c>
      <c r="B49" s="42" t="s">
        <v>149</v>
      </c>
      <c r="C49" s="75">
        <v>38014</v>
      </c>
      <c r="D49" s="42" t="s">
        <v>181</v>
      </c>
      <c r="E49" s="42" t="s">
        <v>182</v>
      </c>
      <c r="F49" s="42" t="s">
        <v>152</v>
      </c>
      <c r="G49" s="44">
        <v>7.2</v>
      </c>
      <c r="H49" s="42">
        <v>3.3</v>
      </c>
      <c r="I49" s="27" t="s">
        <v>22</v>
      </c>
      <c r="J49" s="42">
        <v>5</v>
      </c>
      <c r="K49" s="45">
        <v>8</v>
      </c>
      <c r="L49" s="74">
        <f t="shared" si="0"/>
        <v>7.518072289156627</v>
      </c>
      <c r="M49" s="42">
        <v>1.5</v>
      </c>
      <c r="N49" s="76">
        <f>SUM(L47:L49)/3</f>
        <v>7.5199129852744315</v>
      </c>
      <c r="O49" s="49">
        <v>1.8</v>
      </c>
      <c r="P49" s="42"/>
    </row>
    <row r="50" spans="1:16" ht="12.75">
      <c r="A50" s="41"/>
      <c r="B50" s="42"/>
      <c r="C50" s="43"/>
      <c r="D50" s="42"/>
      <c r="E50" s="42"/>
      <c r="F50" s="42"/>
      <c r="G50" s="44"/>
      <c r="H50" s="42"/>
      <c r="I50" s="27" t="s">
        <v>22</v>
      </c>
      <c r="J50" s="42"/>
      <c r="K50" s="45"/>
      <c r="L50" s="74" t="e">
        <f t="shared" si="0"/>
        <v>#DIV/0!</v>
      </c>
      <c r="M50" s="42"/>
      <c r="N50" s="55"/>
      <c r="O50" s="49"/>
      <c r="P50" s="42"/>
    </row>
    <row r="51" spans="1:16" ht="12.75">
      <c r="A51" s="41" t="s">
        <v>148</v>
      </c>
      <c r="B51" s="42" t="s">
        <v>149</v>
      </c>
      <c r="C51" s="75">
        <v>38022</v>
      </c>
      <c r="D51" s="81" t="s">
        <v>183</v>
      </c>
      <c r="E51" s="42" t="s">
        <v>184</v>
      </c>
      <c r="F51" s="42" t="s">
        <v>152</v>
      </c>
      <c r="G51" s="44">
        <v>7.4</v>
      </c>
      <c r="H51" s="42">
        <v>4.7</v>
      </c>
      <c r="I51" s="27" t="s">
        <v>22</v>
      </c>
      <c r="J51" s="42">
        <v>3</v>
      </c>
      <c r="K51" s="45">
        <v>8</v>
      </c>
      <c r="L51" s="74">
        <f>SUM(G51)+H51/(H51+J51)*(K51-G51)</f>
        <v>7.766233766233766</v>
      </c>
      <c r="M51" s="42">
        <v>1.5</v>
      </c>
      <c r="N51" s="82">
        <v>7.8</v>
      </c>
      <c r="O51" s="49">
        <v>0.8</v>
      </c>
      <c r="P51" s="42"/>
    </row>
    <row r="52" spans="1:16" ht="12.75">
      <c r="A52" s="41"/>
      <c r="B52" s="42"/>
      <c r="C52" s="43"/>
      <c r="D52" s="42"/>
      <c r="E52" s="42"/>
      <c r="F52" s="42"/>
      <c r="G52" s="44"/>
      <c r="H52" s="42"/>
      <c r="I52" s="27" t="s">
        <v>22</v>
      </c>
      <c r="J52" s="42"/>
      <c r="K52" s="45"/>
      <c r="L52" s="74" t="e">
        <f t="shared" si="0"/>
        <v>#DIV/0!</v>
      </c>
      <c r="M52" s="42"/>
      <c r="N52" s="50"/>
      <c r="O52" s="49"/>
      <c r="P52" s="42"/>
    </row>
    <row r="53" spans="1:16" ht="12.75">
      <c r="A53" s="41" t="s">
        <v>148</v>
      </c>
      <c r="B53" s="42" t="s">
        <v>149</v>
      </c>
      <c r="C53" s="75">
        <v>38026</v>
      </c>
      <c r="D53" s="81"/>
      <c r="E53" s="42" t="s">
        <v>185</v>
      </c>
      <c r="F53" s="42" t="s">
        <v>152</v>
      </c>
      <c r="G53" s="44">
        <v>7.4</v>
      </c>
      <c r="H53" s="42">
        <v>5</v>
      </c>
      <c r="I53" s="27" t="s">
        <v>22</v>
      </c>
      <c r="J53" s="42">
        <v>2.5</v>
      </c>
      <c r="K53" s="45">
        <v>8</v>
      </c>
      <c r="L53" s="74">
        <f>SUM(G53)+H53/(H53+J53)*(K53-G53)</f>
        <v>7.8</v>
      </c>
      <c r="M53" s="42">
        <v>1.5</v>
      </c>
      <c r="N53" s="82">
        <v>7.8</v>
      </c>
      <c r="O53" s="49">
        <v>1</v>
      </c>
      <c r="P53" s="42"/>
    </row>
    <row r="54" spans="1:16" ht="12.75">
      <c r="A54" s="41" t="s">
        <v>148</v>
      </c>
      <c r="B54" s="42" t="s">
        <v>149</v>
      </c>
      <c r="C54" s="75">
        <v>38026</v>
      </c>
      <c r="D54" s="81"/>
      <c r="E54" s="42" t="s">
        <v>185</v>
      </c>
      <c r="F54" s="42" t="s">
        <v>152</v>
      </c>
      <c r="G54" s="44">
        <v>7.4</v>
      </c>
      <c r="H54" s="42">
        <v>5</v>
      </c>
      <c r="I54" s="27" t="s">
        <v>22</v>
      </c>
      <c r="J54" s="42">
        <v>3</v>
      </c>
      <c r="K54" s="45">
        <v>8</v>
      </c>
      <c r="L54" s="74">
        <f t="shared" si="0"/>
        <v>7.775</v>
      </c>
      <c r="M54" s="42">
        <v>1.5</v>
      </c>
      <c r="N54" s="47"/>
      <c r="O54" s="49">
        <v>1</v>
      </c>
      <c r="P54" s="42"/>
    </row>
    <row r="55" spans="1:16" ht="12.75">
      <c r="A55" s="41" t="s">
        <v>148</v>
      </c>
      <c r="B55" s="42" t="s">
        <v>149</v>
      </c>
      <c r="C55" s="75">
        <v>38026</v>
      </c>
      <c r="D55" s="81"/>
      <c r="E55" s="42" t="s">
        <v>185</v>
      </c>
      <c r="F55" s="42" t="s">
        <v>152</v>
      </c>
      <c r="G55" s="44">
        <v>7.4</v>
      </c>
      <c r="H55" s="42">
        <v>5</v>
      </c>
      <c r="I55" s="27" t="s">
        <v>22</v>
      </c>
      <c r="J55" s="42">
        <v>4</v>
      </c>
      <c r="K55" s="45">
        <v>8.2</v>
      </c>
      <c r="L55" s="74">
        <f t="shared" si="0"/>
        <v>7.844444444444444</v>
      </c>
      <c r="M55" s="42">
        <v>1.5</v>
      </c>
      <c r="N55" s="50"/>
      <c r="O55" s="49">
        <v>1</v>
      </c>
      <c r="P55" s="42"/>
    </row>
    <row r="56" spans="1:16" ht="12.75">
      <c r="A56" s="41" t="s">
        <v>148</v>
      </c>
      <c r="B56" s="42" t="s">
        <v>149</v>
      </c>
      <c r="C56" s="75">
        <v>38026</v>
      </c>
      <c r="D56" s="81"/>
      <c r="E56" s="42" t="s">
        <v>185</v>
      </c>
      <c r="F56" s="42" t="s">
        <v>152</v>
      </c>
      <c r="G56" s="44">
        <v>7.4</v>
      </c>
      <c r="H56" s="42">
        <v>5.5</v>
      </c>
      <c r="I56" s="27" t="s">
        <v>22</v>
      </c>
      <c r="J56" s="42">
        <v>4</v>
      </c>
      <c r="K56" s="45">
        <v>8.2</v>
      </c>
      <c r="L56" s="74">
        <f t="shared" si="0"/>
        <v>7.863157894736842</v>
      </c>
      <c r="M56" s="42">
        <v>1.5</v>
      </c>
      <c r="N56" s="50">
        <f>SUM(L53:L56)/4</f>
        <v>7.820650584795322</v>
      </c>
      <c r="O56" s="49">
        <v>1</v>
      </c>
      <c r="P56" s="42"/>
    </row>
    <row r="57" spans="1:16" ht="12.75">
      <c r="A57" s="41"/>
      <c r="B57" s="42"/>
      <c r="C57" s="43"/>
      <c r="D57" s="42"/>
      <c r="E57" s="42"/>
      <c r="F57" s="42"/>
      <c r="G57" s="44"/>
      <c r="H57" s="42"/>
      <c r="I57" s="27" t="s">
        <v>22</v>
      </c>
      <c r="J57" s="42"/>
      <c r="K57" s="45"/>
      <c r="L57" s="74" t="e">
        <f t="shared" si="0"/>
        <v>#DIV/0!</v>
      </c>
      <c r="M57" s="42"/>
      <c r="N57" s="47"/>
      <c r="O57" s="49"/>
      <c r="P57" s="42"/>
    </row>
    <row r="58" spans="1:16" ht="12.75">
      <c r="A58" s="41" t="s">
        <v>148</v>
      </c>
      <c r="B58" s="42" t="s">
        <v>149</v>
      </c>
      <c r="C58" s="75">
        <v>38030</v>
      </c>
      <c r="D58" s="81"/>
      <c r="E58" s="42" t="s">
        <v>186</v>
      </c>
      <c r="F58" s="42" t="s">
        <v>152</v>
      </c>
      <c r="G58" s="44">
        <v>7.4</v>
      </c>
      <c r="H58" s="42">
        <v>5</v>
      </c>
      <c r="I58" s="27" t="s">
        <v>22</v>
      </c>
      <c r="J58" s="42">
        <v>3</v>
      </c>
      <c r="K58" s="45">
        <v>8</v>
      </c>
      <c r="L58" s="74">
        <f>SUM(G58)+H58/(H58+J58)*(K58-G58)</f>
        <v>7.775</v>
      </c>
      <c r="M58" s="42">
        <v>2.5</v>
      </c>
      <c r="N58" s="82">
        <v>7.8</v>
      </c>
      <c r="O58" s="49">
        <v>0.7</v>
      </c>
      <c r="P58" s="42" t="s">
        <v>187</v>
      </c>
    </row>
    <row r="59" spans="1:16" ht="12.75">
      <c r="A59" s="41"/>
      <c r="B59" s="42"/>
      <c r="C59" s="43"/>
      <c r="D59" s="42"/>
      <c r="E59" s="42"/>
      <c r="F59" s="42"/>
      <c r="G59" s="44"/>
      <c r="H59" s="42"/>
      <c r="I59" s="27" t="s">
        <v>22</v>
      </c>
      <c r="J59" s="42"/>
      <c r="K59" s="45"/>
      <c r="L59" s="74" t="e">
        <f t="shared" si="0"/>
        <v>#DIV/0!</v>
      </c>
      <c r="M59" s="42"/>
      <c r="N59" s="55"/>
      <c r="O59" s="49"/>
      <c r="P59" s="42"/>
    </row>
    <row r="60" spans="1:16" ht="12.75">
      <c r="A60" s="41" t="s">
        <v>148</v>
      </c>
      <c r="B60" s="42" t="s">
        <v>149</v>
      </c>
      <c r="C60" s="75">
        <v>38034</v>
      </c>
      <c r="D60" s="81"/>
      <c r="E60" s="42" t="s">
        <v>196</v>
      </c>
      <c r="F60" s="42" t="s">
        <v>152</v>
      </c>
      <c r="G60" s="44">
        <v>7.4</v>
      </c>
      <c r="H60" s="42">
        <v>5</v>
      </c>
      <c r="I60" s="27" t="s">
        <v>22</v>
      </c>
      <c r="J60" s="42">
        <v>2.2</v>
      </c>
      <c r="K60" s="45">
        <v>8</v>
      </c>
      <c r="L60" s="74">
        <f>SUM(G60)+H60/(H60+J60)*(K60-G60)</f>
        <v>7.816666666666666</v>
      </c>
      <c r="M60" s="42">
        <v>2.5</v>
      </c>
      <c r="N60" s="82">
        <v>7.8</v>
      </c>
      <c r="O60" s="49">
        <v>1</v>
      </c>
      <c r="P60" s="42" t="s">
        <v>187</v>
      </c>
    </row>
    <row r="61" spans="1:16" ht="12.75">
      <c r="A61" s="41" t="s">
        <v>148</v>
      </c>
      <c r="B61" s="42" t="s">
        <v>149</v>
      </c>
      <c r="C61" s="75">
        <v>38034</v>
      </c>
      <c r="D61" s="81"/>
      <c r="E61" s="42" t="s">
        <v>196</v>
      </c>
      <c r="F61" s="42" t="s">
        <v>152</v>
      </c>
      <c r="G61" s="44" t="s">
        <v>115</v>
      </c>
      <c r="H61" s="42"/>
      <c r="I61" s="27" t="s">
        <v>22</v>
      </c>
      <c r="J61" s="42"/>
      <c r="K61" s="45"/>
      <c r="L61" s="74">
        <v>7.8</v>
      </c>
      <c r="M61" s="42">
        <v>2.5</v>
      </c>
      <c r="N61" s="50"/>
      <c r="O61" s="49">
        <v>1</v>
      </c>
      <c r="P61" s="42"/>
    </row>
    <row r="62" spans="1:16" ht="12.75">
      <c r="A62" s="41" t="s">
        <v>148</v>
      </c>
      <c r="B62" s="42" t="s">
        <v>149</v>
      </c>
      <c r="C62" s="75">
        <v>38034</v>
      </c>
      <c r="D62" s="81"/>
      <c r="E62" s="42" t="s">
        <v>196</v>
      </c>
      <c r="F62" s="42" t="s">
        <v>152</v>
      </c>
      <c r="G62" s="44">
        <v>7.4</v>
      </c>
      <c r="H62" s="42">
        <v>5</v>
      </c>
      <c r="I62" s="27" t="s">
        <v>22</v>
      </c>
      <c r="J62" s="42">
        <v>2</v>
      </c>
      <c r="K62" s="45">
        <v>8</v>
      </c>
      <c r="L62" s="74">
        <f aca="true" t="shared" si="1" ref="L62:L123">SUM(G62)+H62/(H62+J62)*(K62-G62)</f>
        <v>7.828571428571428</v>
      </c>
      <c r="M62" s="42">
        <v>2.5</v>
      </c>
      <c r="N62" s="76">
        <f>SUM(L60:L62)/3</f>
        <v>7.815079365079366</v>
      </c>
      <c r="O62" s="49">
        <v>1</v>
      </c>
      <c r="P62" s="42"/>
    </row>
    <row r="63" spans="1:21" ht="12.75">
      <c r="A63" s="41"/>
      <c r="B63" s="42"/>
      <c r="C63" s="43"/>
      <c r="D63" s="68"/>
      <c r="E63" s="68"/>
      <c r="F63" s="42"/>
      <c r="G63" s="44"/>
      <c r="H63" s="42"/>
      <c r="I63" s="27" t="s">
        <v>22</v>
      </c>
      <c r="J63" s="42"/>
      <c r="K63" s="45"/>
      <c r="L63" s="74" t="e">
        <f t="shared" si="1"/>
        <v>#DIV/0!</v>
      </c>
      <c r="M63" s="42"/>
      <c r="N63" s="50"/>
      <c r="O63" s="49"/>
      <c r="P63" s="42"/>
      <c r="U63" s="58"/>
    </row>
    <row r="64" spans="1:16" ht="12.75">
      <c r="A64" s="41" t="s">
        <v>148</v>
      </c>
      <c r="B64" s="42" t="s">
        <v>149</v>
      </c>
      <c r="C64" s="75">
        <v>38040</v>
      </c>
      <c r="D64" s="81"/>
      <c r="E64" s="42" t="s">
        <v>197</v>
      </c>
      <c r="F64" s="42" t="s">
        <v>152</v>
      </c>
      <c r="G64" s="44">
        <v>7.4</v>
      </c>
      <c r="H64" s="42">
        <v>6</v>
      </c>
      <c r="I64" s="27" t="s">
        <v>22</v>
      </c>
      <c r="J64" s="42">
        <v>2</v>
      </c>
      <c r="K64" s="45">
        <v>8</v>
      </c>
      <c r="L64" s="74">
        <f t="shared" si="1"/>
        <v>7.85</v>
      </c>
      <c r="M64" s="42">
        <v>2.5</v>
      </c>
      <c r="N64" s="82">
        <v>7.9</v>
      </c>
      <c r="O64" s="49">
        <v>1</v>
      </c>
      <c r="P64" s="42" t="s">
        <v>198</v>
      </c>
    </row>
    <row r="65" spans="1:21" ht="12.75">
      <c r="A65" s="41" t="s">
        <v>148</v>
      </c>
      <c r="B65" s="42" t="s">
        <v>149</v>
      </c>
      <c r="C65" s="75">
        <v>38040</v>
      </c>
      <c r="D65" s="81"/>
      <c r="E65" s="42" t="s">
        <v>197</v>
      </c>
      <c r="F65" s="42" t="s">
        <v>152</v>
      </c>
      <c r="G65" s="44">
        <v>7.4</v>
      </c>
      <c r="H65" s="42">
        <v>5</v>
      </c>
      <c r="I65" s="27" t="s">
        <v>22</v>
      </c>
      <c r="J65" s="42">
        <v>1</v>
      </c>
      <c r="K65" s="45">
        <v>8</v>
      </c>
      <c r="L65" s="74">
        <f t="shared" si="1"/>
        <v>7.9</v>
      </c>
      <c r="M65" s="42">
        <v>2.5</v>
      </c>
      <c r="N65" s="47">
        <f>SUM(L64:L65)/2</f>
        <v>7.875</v>
      </c>
      <c r="O65" s="49">
        <v>1</v>
      </c>
      <c r="P65" s="42"/>
      <c r="U65" s="58"/>
    </row>
    <row r="66" spans="1:21" ht="12.75">
      <c r="A66" s="41"/>
      <c r="B66" s="42"/>
      <c r="C66" s="43"/>
      <c r="D66" s="68"/>
      <c r="E66" s="68"/>
      <c r="F66" s="42"/>
      <c r="G66" s="44"/>
      <c r="H66" s="42"/>
      <c r="I66" s="27" t="s">
        <v>22</v>
      </c>
      <c r="J66" s="42"/>
      <c r="K66" s="45"/>
      <c r="L66" s="74" t="e">
        <f t="shared" si="1"/>
        <v>#DIV/0!</v>
      </c>
      <c r="M66" s="42"/>
      <c r="N66" s="50"/>
      <c r="O66" s="49"/>
      <c r="P66" s="42"/>
      <c r="U66" s="58"/>
    </row>
    <row r="67" spans="1:21" ht="12.75">
      <c r="A67" s="41" t="s">
        <v>148</v>
      </c>
      <c r="B67" s="42" t="s">
        <v>149</v>
      </c>
      <c r="C67" s="43">
        <v>38053</v>
      </c>
      <c r="D67" s="42"/>
      <c r="E67" s="42" t="s">
        <v>200</v>
      </c>
      <c r="F67" s="42" t="s">
        <v>152</v>
      </c>
      <c r="G67" s="44">
        <v>8.2</v>
      </c>
      <c r="H67" s="42">
        <v>3</v>
      </c>
      <c r="I67" s="27" t="s">
        <v>22</v>
      </c>
      <c r="J67" s="42">
        <v>2</v>
      </c>
      <c r="K67" s="45">
        <v>8.6</v>
      </c>
      <c r="L67" s="74">
        <f t="shared" si="1"/>
        <v>8.44</v>
      </c>
      <c r="M67" s="42">
        <v>2</v>
      </c>
      <c r="N67" s="82">
        <v>8.4</v>
      </c>
      <c r="O67" s="49">
        <v>1</v>
      </c>
      <c r="P67" s="42" t="s">
        <v>201</v>
      </c>
      <c r="U67" s="58"/>
    </row>
    <row r="68" spans="1:21" ht="12.75">
      <c r="A68" s="41"/>
      <c r="B68" s="42"/>
      <c r="C68" s="43"/>
      <c r="D68" s="68"/>
      <c r="E68" s="68"/>
      <c r="F68" s="42"/>
      <c r="G68" s="44"/>
      <c r="H68" s="42"/>
      <c r="I68" s="27" t="s">
        <v>22</v>
      </c>
      <c r="J68" s="42"/>
      <c r="K68" s="45"/>
      <c r="L68" s="74" t="e">
        <f t="shared" si="1"/>
        <v>#DIV/0!</v>
      </c>
      <c r="M68" s="42"/>
      <c r="N68" s="50"/>
      <c r="O68" s="49"/>
      <c r="P68" s="42"/>
      <c r="U68" s="58"/>
    </row>
    <row r="69" spans="1:21" ht="12.75">
      <c r="A69" s="41" t="s">
        <v>148</v>
      </c>
      <c r="B69" s="42" t="s">
        <v>149</v>
      </c>
      <c r="C69" s="43">
        <v>38061</v>
      </c>
      <c r="D69" s="42"/>
      <c r="E69" s="42" t="s">
        <v>202</v>
      </c>
      <c r="F69" s="42" t="s">
        <v>152</v>
      </c>
      <c r="G69" s="44">
        <v>8.2</v>
      </c>
      <c r="H69" s="42">
        <v>4</v>
      </c>
      <c r="I69" s="27" t="s">
        <v>22</v>
      </c>
      <c r="J69" s="42">
        <v>2</v>
      </c>
      <c r="K69" s="45">
        <v>8.6</v>
      </c>
      <c r="L69" s="74">
        <f>SUM(G69)+H69/(H69+J69)*(K69-G69)</f>
        <v>8.466666666666667</v>
      </c>
      <c r="M69" s="42">
        <v>2.5</v>
      </c>
      <c r="N69" s="82">
        <v>8.5</v>
      </c>
      <c r="O69" s="49">
        <v>1.2</v>
      </c>
      <c r="P69" s="42"/>
      <c r="U69" s="58"/>
    </row>
    <row r="70" spans="1:21" ht="12.75">
      <c r="A70" s="41"/>
      <c r="B70" s="42"/>
      <c r="C70" s="43"/>
      <c r="D70" s="42"/>
      <c r="E70" s="42"/>
      <c r="F70" s="42"/>
      <c r="G70" s="44"/>
      <c r="H70" s="42"/>
      <c r="I70" s="27" t="s">
        <v>22</v>
      </c>
      <c r="J70" s="42"/>
      <c r="K70" s="45"/>
      <c r="L70" s="74" t="e">
        <f t="shared" si="1"/>
        <v>#DIV/0!</v>
      </c>
      <c r="M70" s="42"/>
      <c r="N70" s="69"/>
      <c r="O70" s="49"/>
      <c r="P70" s="42"/>
      <c r="U70" s="58"/>
    </row>
    <row r="71" spans="1:21" ht="12.75">
      <c r="A71" s="41" t="s">
        <v>148</v>
      </c>
      <c r="B71" s="42" t="s">
        <v>149</v>
      </c>
      <c r="C71" s="43">
        <v>38069</v>
      </c>
      <c r="D71" s="42"/>
      <c r="E71" s="42" t="s">
        <v>203</v>
      </c>
      <c r="F71" s="42" t="s">
        <v>152</v>
      </c>
      <c r="G71" s="44" t="s">
        <v>115</v>
      </c>
      <c r="H71" s="42"/>
      <c r="I71" s="27" t="s">
        <v>22</v>
      </c>
      <c r="J71" s="42"/>
      <c r="K71" s="45"/>
      <c r="L71" s="74">
        <v>9.3</v>
      </c>
      <c r="M71" s="42">
        <v>2</v>
      </c>
      <c r="N71" s="82">
        <v>9.3</v>
      </c>
      <c r="O71" s="49">
        <v>1.7</v>
      </c>
      <c r="P71" s="42" t="s">
        <v>204</v>
      </c>
      <c r="U71" s="58"/>
    </row>
    <row r="72" spans="1:16" ht="12.75">
      <c r="A72" s="41"/>
      <c r="B72" s="42"/>
      <c r="C72" s="43"/>
      <c r="D72" s="42"/>
      <c r="E72" s="42"/>
      <c r="F72" s="42"/>
      <c r="G72" s="44"/>
      <c r="H72" s="42"/>
      <c r="I72" s="27" t="s">
        <v>22</v>
      </c>
      <c r="J72" s="42"/>
      <c r="K72" s="45"/>
      <c r="L72" s="74" t="e">
        <f t="shared" si="1"/>
        <v>#DIV/0!</v>
      </c>
      <c r="M72" s="42"/>
      <c r="N72" s="69"/>
      <c r="O72" s="49"/>
      <c r="P72" s="42"/>
    </row>
    <row r="73" spans="1:21" ht="12.75">
      <c r="A73" s="41" t="s">
        <v>148</v>
      </c>
      <c r="B73" s="42" t="s">
        <v>149</v>
      </c>
      <c r="C73" s="43">
        <v>38079</v>
      </c>
      <c r="D73" s="42"/>
      <c r="E73" s="42" t="s">
        <v>205</v>
      </c>
      <c r="F73" s="42" t="s">
        <v>152</v>
      </c>
      <c r="G73" s="44">
        <v>8.6</v>
      </c>
      <c r="H73" s="42">
        <v>4</v>
      </c>
      <c r="I73" s="27" t="s">
        <v>22</v>
      </c>
      <c r="J73" s="42">
        <v>4</v>
      </c>
      <c r="K73" s="45">
        <v>9.4</v>
      </c>
      <c r="L73" s="74">
        <f>SUM(G73)+H73/(H73+J73)*(K73-G73)</f>
        <v>9</v>
      </c>
      <c r="M73" s="42">
        <v>2.5</v>
      </c>
      <c r="N73" s="82">
        <v>9</v>
      </c>
      <c r="O73" s="49" t="s">
        <v>206</v>
      </c>
      <c r="P73" s="42" t="s">
        <v>207</v>
      </c>
      <c r="U73" s="58"/>
    </row>
    <row r="74" spans="1:16" ht="12.75">
      <c r="A74" s="41"/>
      <c r="B74" s="42"/>
      <c r="C74" s="43"/>
      <c r="D74" s="68"/>
      <c r="E74" s="68"/>
      <c r="F74" s="42"/>
      <c r="G74" s="44"/>
      <c r="H74" s="42"/>
      <c r="I74" s="27" t="s">
        <v>22</v>
      </c>
      <c r="J74" s="42"/>
      <c r="K74" s="45"/>
      <c r="L74" s="74" t="e">
        <f t="shared" si="1"/>
        <v>#DIV/0!</v>
      </c>
      <c r="M74" s="42"/>
      <c r="N74" s="50"/>
      <c r="O74" s="49"/>
      <c r="P74" s="42"/>
    </row>
    <row r="75" spans="1:21" ht="12.75">
      <c r="A75" s="41" t="s">
        <v>148</v>
      </c>
      <c r="B75" s="42" t="s">
        <v>149</v>
      </c>
      <c r="C75" s="43">
        <v>38096</v>
      </c>
      <c r="D75" s="42"/>
      <c r="E75" s="42" t="s">
        <v>208</v>
      </c>
      <c r="F75" s="42" t="s">
        <v>152</v>
      </c>
      <c r="G75" s="44">
        <v>8.6</v>
      </c>
      <c r="H75" s="42">
        <v>3</v>
      </c>
      <c r="I75" s="27" t="s">
        <v>22</v>
      </c>
      <c r="J75" s="42"/>
      <c r="K75" s="45"/>
      <c r="L75" s="74"/>
      <c r="M75" s="42">
        <v>3</v>
      </c>
      <c r="N75" s="82">
        <v>9.1</v>
      </c>
      <c r="O75" s="49" t="s">
        <v>209</v>
      </c>
      <c r="P75" s="42" t="s">
        <v>210</v>
      </c>
      <c r="U75" s="58"/>
    </row>
    <row r="76" spans="1:16" ht="12.75">
      <c r="A76" s="41" t="s">
        <v>148</v>
      </c>
      <c r="B76" s="42" t="s">
        <v>149</v>
      </c>
      <c r="C76" s="43">
        <v>38096</v>
      </c>
      <c r="D76" s="42"/>
      <c r="E76" s="42" t="s">
        <v>208</v>
      </c>
      <c r="F76" s="42" t="s">
        <v>152</v>
      </c>
      <c r="G76" s="44" t="s">
        <v>115</v>
      </c>
      <c r="H76" s="42"/>
      <c r="I76" s="27" t="s">
        <v>22</v>
      </c>
      <c r="J76" s="42"/>
      <c r="K76" s="45"/>
      <c r="L76" s="74">
        <v>9.1</v>
      </c>
      <c r="M76" s="42">
        <v>3</v>
      </c>
      <c r="N76" s="50"/>
      <c r="O76" s="49" t="s">
        <v>209</v>
      </c>
      <c r="P76" s="42" t="s">
        <v>210</v>
      </c>
    </row>
    <row r="77" spans="1:16" ht="12.75">
      <c r="A77" s="41"/>
      <c r="B77" s="42"/>
      <c r="C77" s="43"/>
      <c r="D77" s="68"/>
      <c r="E77" s="68"/>
      <c r="F77" s="42"/>
      <c r="G77" s="44"/>
      <c r="H77" s="42"/>
      <c r="I77" s="27" t="s">
        <v>22</v>
      </c>
      <c r="J77" s="42"/>
      <c r="K77" s="45"/>
      <c r="L77" s="74" t="e">
        <f t="shared" si="1"/>
        <v>#DIV/0!</v>
      </c>
      <c r="M77" s="42"/>
      <c r="N77" s="50"/>
      <c r="O77" s="49"/>
      <c r="P77" s="42"/>
    </row>
    <row r="78" spans="1:16" ht="12.75">
      <c r="A78" s="41"/>
      <c r="B78" s="42"/>
      <c r="C78" s="43"/>
      <c r="D78" s="70"/>
      <c r="E78" s="42"/>
      <c r="F78" s="42"/>
      <c r="G78" s="44"/>
      <c r="H78" s="42"/>
      <c r="I78" s="27" t="s">
        <v>22</v>
      </c>
      <c r="J78" s="42"/>
      <c r="K78" s="45"/>
      <c r="L78" s="74" t="e">
        <f t="shared" si="1"/>
        <v>#DIV/0!</v>
      </c>
      <c r="M78" s="42"/>
      <c r="N78" s="69"/>
      <c r="O78" s="49"/>
      <c r="P78" s="42"/>
    </row>
    <row r="79" spans="1:16" ht="12.75">
      <c r="A79" s="41"/>
      <c r="B79" s="42"/>
      <c r="C79" s="43"/>
      <c r="D79" s="68"/>
      <c r="E79" s="68"/>
      <c r="F79" s="42"/>
      <c r="G79" s="44"/>
      <c r="H79" s="42"/>
      <c r="I79" s="27" t="s">
        <v>22</v>
      </c>
      <c r="J79" s="42"/>
      <c r="K79" s="45"/>
      <c r="L79" s="74" t="e">
        <f t="shared" si="1"/>
        <v>#DIV/0!</v>
      </c>
      <c r="M79" s="42"/>
      <c r="N79" s="50"/>
      <c r="O79" s="49"/>
      <c r="P79" s="42"/>
    </row>
    <row r="80" spans="1:16" ht="12.75">
      <c r="A80" s="41"/>
      <c r="B80" s="42"/>
      <c r="C80" s="43"/>
      <c r="D80" s="72"/>
      <c r="E80" s="42"/>
      <c r="F80" s="42"/>
      <c r="G80" s="44"/>
      <c r="H80" s="42"/>
      <c r="I80" s="27" t="s">
        <v>22</v>
      </c>
      <c r="J80" s="42"/>
      <c r="K80" s="45"/>
      <c r="L80" s="74" t="e">
        <f t="shared" si="1"/>
        <v>#DIV/0!</v>
      </c>
      <c r="M80" s="42"/>
      <c r="N80" s="69"/>
      <c r="O80" s="49"/>
      <c r="P80" s="42"/>
    </row>
    <row r="81" spans="1:16" ht="12.75">
      <c r="A81" s="41"/>
      <c r="B81" s="42"/>
      <c r="C81" s="43"/>
      <c r="D81" s="68"/>
      <c r="E81" s="68"/>
      <c r="F81" s="42"/>
      <c r="G81" s="44"/>
      <c r="H81" s="42"/>
      <c r="I81" s="27" t="s">
        <v>22</v>
      </c>
      <c r="J81" s="42"/>
      <c r="K81" s="45"/>
      <c r="L81" s="74" t="e">
        <f t="shared" si="1"/>
        <v>#DIV/0!</v>
      </c>
      <c r="M81" s="42"/>
      <c r="N81" s="50"/>
      <c r="O81" s="49"/>
      <c r="P81" s="42"/>
    </row>
    <row r="82" spans="1:16" ht="12.75">
      <c r="A82" s="41"/>
      <c r="B82" s="42"/>
      <c r="C82" s="43"/>
      <c r="D82" s="70"/>
      <c r="E82" s="68"/>
      <c r="F82" s="42"/>
      <c r="G82" s="44"/>
      <c r="H82" s="42"/>
      <c r="I82" s="27" t="s">
        <v>22</v>
      </c>
      <c r="J82" s="42"/>
      <c r="K82" s="45"/>
      <c r="L82" s="74" t="e">
        <f t="shared" si="1"/>
        <v>#DIV/0!</v>
      </c>
      <c r="M82" s="42"/>
      <c r="N82" s="69"/>
      <c r="O82" s="49"/>
      <c r="P82" s="42"/>
    </row>
    <row r="83" spans="1:16" ht="12.75">
      <c r="A83" s="41"/>
      <c r="B83" s="42"/>
      <c r="C83" s="43"/>
      <c r="D83" s="68"/>
      <c r="E83" s="68"/>
      <c r="F83" s="42"/>
      <c r="G83" s="44"/>
      <c r="H83" s="42"/>
      <c r="I83" s="27" t="s">
        <v>22</v>
      </c>
      <c r="J83" s="42"/>
      <c r="K83" s="45"/>
      <c r="L83" s="74" t="e">
        <f t="shared" si="1"/>
        <v>#DIV/0!</v>
      </c>
      <c r="M83" s="42"/>
      <c r="N83" s="50"/>
      <c r="O83" s="49"/>
      <c r="P83" s="42"/>
    </row>
    <row r="84" spans="1:16" ht="12.75">
      <c r="A84" s="41"/>
      <c r="B84" s="42"/>
      <c r="C84" s="43"/>
      <c r="D84" s="72"/>
      <c r="E84" s="42"/>
      <c r="F84" s="42"/>
      <c r="G84" s="44"/>
      <c r="H84" s="42"/>
      <c r="I84" s="27" t="s">
        <v>22</v>
      </c>
      <c r="J84" s="42"/>
      <c r="K84" s="45"/>
      <c r="L84" s="74" t="e">
        <f t="shared" si="1"/>
        <v>#DIV/0!</v>
      </c>
      <c r="M84" s="42"/>
      <c r="N84" s="69"/>
      <c r="O84" s="49"/>
      <c r="P84" s="42"/>
    </row>
    <row r="85" spans="1:16" ht="12.75">
      <c r="A85" s="41"/>
      <c r="B85" s="42"/>
      <c r="C85" s="43"/>
      <c r="D85" s="72"/>
      <c r="E85" s="42"/>
      <c r="F85" s="42"/>
      <c r="G85" s="44"/>
      <c r="H85" s="42"/>
      <c r="I85" s="27" t="s">
        <v>22</v>
      </c>
      <c r="J85" s="42"/>
      <c r="K85" s="45"/>
      <c r="L85" s="74" t="e">
        <f t="shared" si="1"/>
        <v>#DIV/0!</v>
      </c>
      <c r="M85" s="42"/>
      <c r="N85" s="50"/>
      <c r="O85" s="49"/>
      <c r="P85" s="42"/>
    </row>
    <row r="86" spans="1:16" ht="12.75">
      <c r="A86" s="41"/>
      <c r="B86" s="42"/>
      <c r="C86" s="43"/>
      <c r="D86" s="68"/>
      <c r="E86" s="68"/>
      <c r="F86" s="42"/>
      <c r="G86" s="44"/>
      <c r="H86" s="42"/>
      <c r="I86" s="27" t="s">
        <v>22</v>
      </c>
      <c r="J86" s="42"/>
      <c r="K86" s="45"/>
      <c r="L86" s="74" t="e">
        <f t="shared" si="1"/>
        <v>#DIV/0!</v>
      </c>
      <c r="M86" s="42"/>
      <c r="N86" s="50"/>
      <c r="O86" s="49"/>
      <c r="P86" s="42"/>
    </row>
    <row r="87" spans="1:16" ht="12.75">
      <c r="A87" s="41"/>
      <c r="B87" s="42"/>
      <c r="C87" s="43"/>
      <c r="D87" s="70"/>
      <c r="E87" s="68"/>
      <c r="F87" s="42"/>
      <c r="G87" s="44"/>
      <c r="H87" s="42"/>
      <c r="I87" s="27" t="s">
        <v>22</v>
      </c>
      <c r="J87" s="42"/>
      <c r="K87" s="45"/>
      <c r="L87" s="74" t="e">
        <f t="shared" si="1"/>
        <v>#DIV/0!</v>
      </c>
      <c r="M87" s="42"/>
      <c r="N87" s="69"/>
      <c r="O87" s="49"/>
      <c r="P87" s="42"/>
    </row>
    <row r="88" spans="1:16" ht="12.75">
      <c r="A88" s="41"/>
      <c r="B88" s="42"/>
      <c r="C88" s="43"/>
      <c r="D88" s="68"/>
      <c r="E88" s="68"/>
      <c r="F88" s="42"/>
      <c r="G88" s="44"/>
      <c r="H88" s="42"/>
      <c r="I88" s="27" t="s">
        <v>22</v>
      </c>
      <c r="J88" s="42"/>
      <c r="K88" s="45"/>
      <c r="L88" s="74" t="e">
        <f t="shared" si="1"/>
        <v>#DIV/0!</v>
      </c>
      <c r="M88" s="42"/>
      <c r="N88" s="50"/>
      <c r="O88" s="49"/>
      <c r="P88" s="42"/>
    </row>
    <row r="89" spans="1:16" ht="12.75">
      <c r="A89" s="41"/>
      <c r="B89" s="42"/>
      <c r="C89" s="43"/>
      <c r="D89" s="70"/>
      <c r="E89" s="68"/>
      <c r="F89" s="42"/>
      <c r="G89" s="44"/>
      <c r="H89" s="42"/>
      <c r="I89" s="27" t="s">
        <v>22</v>
      </c>
      <c r="J89" s="42"/>
      <c r="K89" s="45"/>
      <c r="L89" s="74" t="e">
        <f t="shared" si="1"/>
        <v>#DIV/0!</v>
      </c>
      <c r="M89" s="42"/>
      <c r="N89" s="69"/>
      <c r="O89" s="49"/>
      <c r="P89" s="42"/>
    </row>
    <row r="90" spans="1:16" ht="12.75">
      <c r="A90" s="41"/>
      <c r="B90" s="42"/>
      <c r="C90" s="43"/>
      <c r="D90" s="70"/>
      <c r="E90" s="68"/>
      <c r="F90" s="42"/>
      <c r="G90" s="44"/>
      <c r="H90" s="42"/>
      <c r="I90" s="27" t="s">
        <v>22</v>
      </c>
      <c r="J90" s="42"/>
      <c r="K90" s="45"/>
      <c r="L90" s="74" t="e">
        <f t="shared" si="1"/>
        <v>#DIV/0!</v>
      </c>
      <c r="M90" s="42"/>
      <c r="N90" s="50"/>
      <c r="O90" s="49"/>
      <c r="P90" s="42"/>
    </row>
    <row r="91" spans="1:16" ht="12.75">
      <c r="A91" s="41"/>
      <c r="B91" s="42"/>
      <c r="C91" s="43"/>
      <c r="D91" s="68"/>
      <c r="E91" s="68"/>
      <c r="F91" s="42"/>
      <c r="G91" s="44"/>
      <c r="H91" s="42"/>
      <c r="I91" s="27" t="s">
        <v>22</v>
      </c>
      <c r="J91" s="42"/>
      <c r="K91" s="45"/>
      <c r="L91" s="74" t="e">
        <f t="shared" si="1"/>
        <v>#DIV/0!</v>
      </c>
      <c r="M91" s="42"/>
      <c r="N91" s="50"/>
      <c r="O91" s="49"/>
      <c r="P91" s="42"/>
    </row>
    <row r="92" spans="1:16" ht="12.75">
      <c r="A92" s="41"/>
      <c r="B92" s="42"/>
      <c r="C92" s="43"/>
      <c r="D92" s="72"/>
      <c r="E92" s="42"/>
      <c r="F92" s="42"/>
      <c r="G92" s="44"/>
      <c r="H92" s="42"/>
      <c r="I92" s="27" t="s">
        <v>22</v>
      </c>
      <c r="J92" s="42"/>
      <c r="K92" s="45"/>
      <c r="L92" s="74" t="e">
        <f t="shared" si="1"/>
        <v>#DIV/0!</v>
      </c>
      <c r="M92" s="42"/>
      <c r="N92" s="69"/>
      <c r="O92" s="49"/>
      <c r="P92" s="42"/>
    </row>
    <row r="93" spans="1:16" ht="12.75">
      <c r="A93" s="41"/>
      <c r="B93" s="42"/>
      <c r="C93" s="43"/>
      <c r="D93" s="72"/>
      <c r="E93" s="42"/>
      <c r="F93" s="42"/>
      <c r="G93" s="44"/>
      <c r="H93" s="42"/>
      <c r="I93" s="27" t="s">
        <v>22</v>
      </c>
      <c r="J93" s="42"/>
      <c r="K93" s="45"/>
      <c r="L93" s="74" t="e">
        <f t="shared" si="1"/>
        <v>#DIV/0!</v>
      </c>
      <c r="M93" s="42"/>
      <c r="N93" s="50"/>
      <c r="O93" s="49"/>
      <c r="P93" s="42"/>
    </row>
    <row r="94" spans="1:16" ht="12.75">
      <c r="A94" s="41"/>
      <c r="B94" s="42"/>
      <c r="C94" s="43"/>
      <c r="D94" s="68"/>
      <c r="E94" s="68"/>
      <c r="F94" s="42"/>
      <c r="G94" s="44"/>
      <c r="H94" s="42"/>
      <c r="I94" s="27" t="s">
        <v>22</v>
      </c>
      <c r="J94" s="42"/>
      <c r="K94" s="45"/>
      <c r="L94" s="74" t="e">
        <f t="shared" si="1"/>
        <v>#DIV/0!</v>
      </c>
      <c r="M94" s="42"/>
      <c r="N94" s="50"/>
      <c r="O94" s="49"/>
      <c r="P94" s="42"/>
    </row>
    <row r="95" spans="1:16" ht="12.75">
      <c r="A95" s="41"/>
      <c r="B95" s="42"/>
      <c r="C95" s="43"/>
      <c r="D95" s="72"/>
      <c r="E95" s="42"/>
      <c r="F95" s="42"/>
      <c r="G95" s="44"/>
      <c r="H95" s="42"/>
      <c r="I95" s="27" t="s">
        <v>22</v>
      </c>
      <c r="J95" s="42"/>
      <c r="K95" s="45"/>
      <c r="L95" s="74" t="e">
        <f t="shared" si="1"/>
        <v>#DIV/0!</v>
      </c>
      <c r="M95" s="42"/>
      <c r="N95" s="69"/>
      <c r="O95" s="49"/>
      <c r="P95" s="42"/>
    </row>
    <row r="96" spans="1:16" ht="12.75">
      <c r="A96" s="41"/>
      <c r="B96" s="42"/>
      <c r="C96" s="43"/>
      <c r="D96" s="72"/>
      <c r="E96" s="42"/>
      <c r="F96" s="42"/>
      <c r="G96" s="44"/>
      <c r="H96" s="42"/>
      <c r="I96" s="27" t="s">
        <v>22</v>
      </c>
      <c r="J96" s="42"/>
      <c r="K96" s="45"/>
      <c r="L96" s="74" t="e">
        <f t="shared" si="1"/>
        <v>#DIV/0!</v>
      </c>
      <c r="M96" s="42"/>
      <c r="N96" s="50"/>
      <c r="O96" s="49"/>
      <c r="P96" s="42"/>
    </row>
    <row r="97" spans="1:16" ht="12.75">
      <c r="A97" s="41"/>
      <c r="B97" s="42"/>
      <c r="C97" s="43"/>
      <c r="D97" s="68"/>
      <c r="E97" s="68"/>
      <c r="F97" s="42"/>
      <c r="G97" s="44"/>
      <c r="H97" s="42"/>
      <c r="I97" s="27" t="s">
        <v>22</v>
      </c>
      <c r="J97" s="42"/>
      <c r="K97" s="45"/>
      <c r="L97" s="74" t="e">
        <f t="shared" si="1"/>
        <v>#DIV/0!</v>
      </c>
      <c r="M97" s="42"/>
      <c r="N97" s="50"/>
      <c r="O97" s="49"/>
      <c r="P97" s="42"/>
    </row>
    <row r="98" spans="1:16" ht="12.75">
      <c r="A98" s="41"/>
      <c r="B98" s="42"/>
      <c r="C98" s="43"/>
      <c r="D98" s="72"/>
      <c r="E98" s="42"/>
      <c r="F98" s="42"/>
      <c r="G98" s="44"/>
      <c r="H98" s="42"/>
      <c r="I98" s="27" t="s">
        <v>22</v>
      </c>
      <c r="J98" s="42"/>
      <c r="K98" s="45"/>
      <c r="L98" s="74" t="e">
        <f t="shared" si="1"/>
        <v>#DIV/0!</v>
      </c>
      <c r="M98" s="42"/>
      <c r="N98" s="50"/>
      <c r="O98" s="49"/>
      <c r="P98" s="42"/>
    </row>
    <row r="99" spans="1:16" ht="12.75">
      <c r="A99" s="41"/>
      <c r="B99" s="42"/>
      <c r="C99" s="43"/>
      <c r="D99" s="72"/>
      <c r="E99" s="42"/>
      <c r="F99" s="42"/>
      <c r="G99" s="44"/>
      <c r="H99" s="42"/>
      <c r="I99" s="27" t="s">
        <v>22</v>
      </c>
      <c r="J99" s="42"/>
      <c r="K99" s="45"/>
      <c r="L99" s="74" t="e">
        <f t="shared" si="1"/>
        <v>#DIV/0!</v>
      </c>
      <c r="M99" s="42"/>
      <c r="N99" s="50"/>
      <c r="O99" s="49"/>
      <c r="P99" s="42"/>
    </row>
    <row r="100" spans="1:16" ht="12.75">
      <c r="A100" s="41"/>
      <c r="B100" s="42"/>
      <c r="C100" s="43"/>
      <c r="D100" s="72"/>
      <c r="E100" s="42"/>
      <c r="F100" s="42"/>
      <c r="G100" s="44"/>
      <c r="H100" s="42"/>
      <c r="I100" s="27" t="s">
        <v>22</v>
      </c>
      <c r="J100" s="42"/>
      <c r="K100" s="45"/>
      <c r="L100" s="74" t="e">
        <f t="shared" si="1"/>
        <v>#DIV/0!</v>
      </c>
      <c r="M100" s="42"/>
      <c r="N100" s="69"/>
      <c r="O100" s="49"/>
      <c r="P100" s="42"/>
    </row>
    <row r="101" spans="1:16" ht="12.75">
      <c r="A101" s="41"/>
      <c r="B101" s="42"/>
      <c r="C101" s="43"/>
      <c r="D101" s="72"/>
      <c r="E101" s="42"/>
      <c r="F101" s="42"/>
      <c r="G101" s="44"/>
      <c r="H101" s="42"/>
      <c r="I101" s="27" t="s">
        <v>22</v>
      </c>
      <c r="J101" s="42"/>
      <c r="K101" s="45"/>
      <c r="L101" s="74" t="e">
        <f t="shared" si="1"/>
        <v>#DIV/0!</v>
      </c>
      <c r="M101" s="42"/>
      <c r="N101" s="50"/>
      <c r="O101" s="49"/>
      <c r="P101" s="42"/>
    </row>
    <row r="102" spans="1:16" ht="12.75">
      <c r="A102" s="41"/>
      <c r="B102" s="42"/>
      <c r="C102" s="43"/>
      <c r="D102" s="72"/>
      <c r="E102" s="42"/>
      <c r="F102" s="42"/>
      <c r="G102" s="44"/>
      <c r="H102" s="42"/>
      <c r="I102" s="27" t="s">
        <v>22</v>
      </c>
      <c r="J102" s="42"/>
      <c r="K102" s="45"/>
      <c r="L102" s="74" t="e">
        <f t="shared" si="1"/>
        <v>#DIV/0!</v>
      </c>
      <c r="M102" s="42"/>
      <c r="N102" s="50"/>
      <c r="O102" s="49"/>
      <c r="P102" s="42"/>
    </row>
    <row r="103" spans="1:16" ht="12.75">
      <c r="A103" s="41"/>
      <c r="B103" s="42"/>
      <c r="C103" s="43"/>
      <c r="D103" s="68"/>
      <c r="E103" s="68"/>
      <c r="F103" s="42"/>
      <c r="G103" s="44"/>
      <c r="H103" s="42"/>
      <c r="I103" s="27" t="s">
        <v>22</v>
      </c>
      <c r="J103" s="42"/>
      <c r="K103" s="45"/>
      <c r="L103" s="74" t="e">
        <f t="shared" si="1"/>
        <v>#DIV/0!</v>
      </c>
      <c r="M103" s="42"/>
      <c r="N103" s="50"/>
      <c r="O103" s="49"/>
      <c r="P103" s="42"/>
    </row>
    <row r="104" spans="1:16" ht="12.75">
      <c r="A104" s="41"/>
      <c r="B104" s="42"/>
      <c r="C104" s="43"/>
      <c r="D104" s="72"/>
      <c r="E104" s="42"/>
      <c r="F104" s="42"/>
      <c r="G104" s="44"/>
      <c r="H104" s="42"/>
      <c r="I104" s="27" t="s">
        <v>22</v>
      </c>
      <c r="J104" s="42"/>
      <c r="K104" s="45"/>
      <c r="L104" s="74" t="e">
        <f t="shared" si="1"/>
        <v>#DIV/0!</v>
      </c>
      <c r="M104" s="42"/>
      <c r="N104" s="50"/>
      <c r="O104" s="49"/>
      <c r="P104" s="42"/>
    </row>
    <row r="105" spans="1:16" ht="12.75">
      <c r="A105" s="41"/>
      <c r="B105" s="42"/>
      <c r="C105" s="43"/>
      <c r="D105" s="72"/>
      <c r="E105" s="42"/>
      <c r="F105" s="42"/>
      <c r="G105" s="44"/>
      <c r="H105" s="42"/>
      <c r="I105" s="27" t="s">
        <v>22</v>
      </c>
      <c r="J105" s="42"/>
      <c r="K105" s="45"/>
      <c r="L105" s="74" t="e">
        <f t="shared" si="1"/>
        <v>#DIV/0!</v>
      </c>
      <c r="M105" s="42"/>
      <c r="N105" s="50"/>
      <c r="O105" s="49"/>
      <c r="P105" s="42"/>
    </row>
    <row r="106" spans="1:16" ht="12.75">
      <c r="A106" s="41"/>
      <c r="B106" s="42"/>
      <c r="C106" s="43"/>
      <c r="D106" s="72"/>
      <c r="E106" s="42"/>
      <c r="F106" s="42"/>
      <c r="G106" s="44"/>
      <c r="H106" s="42"/>
      <c r="I106" s="27" t="s">
        <v>22</v>
      </c>
      <c r="J106" s="42"/>
      <c r="K106" s="45"/>
      <c r="L106" s="74" t="e">
        <f t="shared" si="1"/>
        <v>#DIV/0!</v>
      </c>
      <c r="M106" s="42"/>
      <c r="N106" s="69"/>
      <c r="O106" s="49"/>
      <c r="P106" s="42"/>
    </row>
    <row r="107" spans="1:16" ht="12.75">
      <c r="A107" s="41"/>
      <c r="B107" s="42"/>
      <c r="C107" s="43"/>
      <c r="D107" s="72"/>
      <c r="E107" s="42"/>
      <c r="F107" s="42"/>
      <c r="G107" s="44"/>
      <c r="H107" s="42"/>
      <c r="I107" s="27" t="s">
        <v>22</v>
      </c>
      <c r="J107" s="42"/>
      <c r="K107" s="45"/>
      <c r="L107" s="74" t="e">
        <f t="shared" si="1"/>
        <v>#DIV/0!</v>
      </c>
      <c r="M107" s="42"/>
      <c r="N107" s="50"/>
      <c r="O107" s="49"/>
      <c r="P107" s="42"/>
    </row>
    <row r="108" spans="1:16" ht="12.75">
      <c r="A108" s="41"/>
      <c r="B108" s="42"/>
      <c r="C108" s="43"/>
      <c r="D108" s="68"/>
      <c r="E108" s="68"/>
      <c r="F108" s="42"/>
      <c r="G108" s="44"/>
      <c r="H108" s="42"/>
      <c r="I108" s="27" t="s">
        <v>22</v>
      </c>
      <c r="J108" s="42"/>
      <c r="K108" s="45"/>
      <c r="L108" s="74" t="e">
        <f t="shared" si="1"/>
        <v>#DIV/0!</v>
      </c>
      <c r="M108" s="42"/>
      <c r="N108" s="50"/>
      <c r="O108" s="49"/>
      <c r="P108" s="42"/>
    </row>
    <row r="109" spans="1:16" ht="12.75">
      <c r="A109" s="41"/>
      <c r="B109" s="42"/>
      <c r="C109" s="43"/>
      <c r="D109" s="72"/>
      <c r="E109" s="42"/>
      <c r="F109" s="42"/>
      <c r="G109" s="44"/>
      <c r="H109" s="42"/>
      <c r="I109" s="27" t="s">
        <v>22</v>
      </c>
      <c r="J109" s="42"/>
      <c r="K109" s="45"/>
      <c r="L109" s="74" t="e">
        <f t="shared" si="1"/>
        <v>#DIV/0!</v>
      </c>
      <c r="M109" s="42"/>
      <c r="N109" s="69"/>
      <c r="O109" s="49"/>
      <c r="P109" s="42"/>
    </row>
    <row r="110" spans="1:16" ht="12.75">
      <c r="A110" s="41"/>
      <c r="B110" s="42"/>
      <c r="C110" s="43"/>
      <c r="D110" s="72"/>
      <c r="E110" s="42"/>
      <c r="F110" s="42"/>
      <c r="G110" s="44"/>
      <c r="H110" s="42"/>
      <c r="I110" s="27" t="s">
        <v>22</v>
      </c>
      <c r="J110" s="42"/>
      <c r="K110" s="45"/>
      <c r="L110" s="74" t="e">
        <f t="shared" si="1"/>
        <v>#DIV/0!</v>
      </c>
      <c r="M110" s="42"/>
      <c r="N110" s="50"/>
      <c r="O110" s="49"/>
      <c r="P110" s="42"/>
    </row>
    <row r="111" spans="1:16" ht="12.75">
      <c r="A111" s="41"/>
      <c r="B111" s="42"/>
      <c r="C111" s="43"/>
      <c r="D111" s="72"/>
      <c r="E111" s="42"/>
      <c r="F111" s="42"/>
      <c r="G111" s="44"/>
      <c r="H111" s="42"/>
      <c r="I111" s="27" t="s">
        <v>22</v>
      </c>
      <c r="J111" s="42"/>
      <c r="K111" s="45"/>
      <c r="L111" s="74" t="e">
        <f t="shared" si="1"/>
        <v>#DIV/0!</v>
      </c>
      <c r="M111" s="42"/>
      <c r="N111" s="69"/>
      <c r="O111" s="49"/>
      <c r="P111" s="42"/>
    </row>
    <row r="112" spans="1:16" ht="12.75">
      <c r="A112" s="41"/>
      <c r="B112" s="42"/>
      <c r="C112" s="43"/>
      <c r="D112" s="72"/>
      <c r="E112" s="42"/>
      <c r="F112" s="42"/>
      <c r="G112" s="44"/>
      <c r="H112" s="42"/>
      <c r="I112" s="27" t="s">
        <v>22</v>
      </c>
      <c r="J112" s="42"/>
      <c r="K112" s="45"/>
      <c r="L112" s="74" t="e">
        <f t="shared" si="1"/>
        <v>#DIV/0!</v>
      </c>
      <c r="M112" s="42"/>
      <c r="N112" s="50"/>
      <c r="O112" s="49"/>
      <c r="P112" s="42"/>
    </row>
    <row r="113" spans="1:16" ht="12.75">
      <c r="A113" s="41"/>
      <c r="B113" s="42"/>
      <c r="C113" s="43"/>
      <c r="D113" s="68"/>
      <c r="E113" s="68"/>
      <c r="F113" s="42"/>
      <c r="G113" s="44"/>
      <c r="H113" s="42"/>
      <c r="I113" s="27" t="s">
        <v>22</v>
      </c>
      <c r="J113" s="42"/>
      <c r="K113" s="45"/>
      <c r="L113" s="74" t="e">
        <f t="shared" si="1"/>
        <v>#DIV/0!</v>
      </c>
      <c r="M113" s="42"/>
      <c r="N113" s="50"/>
      <c r="O113" s="49"/>
      <c r="P113" s="42"/>
    </row>
    <row r="114" spans="1:16" ht="12.75">
      <c r="A114" s="41"/>
      <c r="B114" s="42"/>
      <c r="C114" s="43"/>
      <c r="D114" s="72"/>
      <c r="E114" s="42"/>
      <c r="F114" s="42"/>
      <c r="G114" s="44"/>
      <c r="H114" s="42"/>
      <c r="I114" s="27" t="s">
        <v>22</v>
      </c>
      <c r="J114" s="42"/>
      <c r="K114" s="45"/>
      <c r="L114" s="74" t="e">
        <f t="shared" si="1"/>
        <v>#DIV/0!</v>
      </c>
      <c r="M114" s="42"/>
      <c r="N114" s="69"/>
      <c r="O114" s="49"/>
      <c r="P114" s="42"/>
    </row>
    <row r="115" spans="1:16" ht="12.75">
      <c r="A115" s="41"/>
      <c r="B115" s="42"/>
      <c r="C115" s="43"/>
      <c r="D115" s="72"/>
      <c r="E115" s="42"/>
      <c r="F115" s="42"/>
      <c r="G115" s="44"/>
      <c r="H115" s="42"/>
      <c r="I115" s="27" t="s">
        <v>22</v>
      </c>
      <c r="J115" s="42"/>
      <c r="K115" s="45"/>
      <c r="L115" s="74" t="e">
        <f t="shared" si="1"/>
        <v>#DIV/0!</v>
      </c>
      <c r="M115" s="42"/>
      <c r="N115" s="50"/>
      <c r="O115" s="49"/>
      <c r="P115" s="42"/>
    </row>
    <row r="116" spans="1:16" ht="12.75">
      <c r="A116" s="41"/>
      <c r="B116" s="42"/>
      <c r="C116" s="43"/>
      <c r="D116" s="72"/>
      <c r="E116" s="42"/>
      <c r="F116" s="42"/>
      <c r="G116" s="44"/>
      <c r="H116" s="42"/>
      <c r="I116" s="27" t="s">
        <v>22</v>
      </c>
      <c r="J116" s="42"/>
      <c r="K116" s="45"/>
      <c r="L116" s="74" t="e">
        <f t="shared" si="1"/>
        <v>#DIV/0!</v>
      </c>
      <c r="M116" s="42"/>
      <c r="N116" s="50"/>
      <c r="O116" s="49"/>
      <c r="P116" s="42"/>
    </row>
    <row r="117" spans="1:16" ht="12.75">
      <c r="A117" s="41"/>
      <c r="B117" s="42"/>
      <c r="C117" s="43"/>
      <c r="D117" s="68"/>
      <c r="E117" s="68"/>
      <c r="F117" s="42"/>
      <c r="G117" s="44"/>
      <c r="H117" s="42"/>
      <c r="I117" s="27" t="s">
        <v>22</v>
      </c>
      <c r="J117" s="42"/>
      <c r="K117" s="45"/>
      <c r="L117" s="74" t="e">
        <f t="shared" si="1"/>
        <v>#DIV/0!</v>
      </c>
      <c r="M117" s="42"/>
      <c r="N117" s="50"/>
      <c r="O117" s="49"/>
      <c r="P117" s="42"/>
    </row>
    <row r="118" spans="1:16" ht="12.75">
      <c r="A118" s="41"/>
      <c r="B118" s="42"/>
      <c r="C118" s="43"/>
      <c r="D118" s="72"/>
      <c r="E118" s="42"/>
      <c r="F118" s="42"/>
      <c r="G118" s="44"/>
      <c r="H118" s="42"/>
      <c r="I118" s="27" t="s">
        <v>22</v>
      </c>
      <c r="J118" s="42"/>
      <c r="K118" s="45"/>
      <c r="L118" s="74" t="e">
        <f t="shared" si="1"/>
        <v>#DIV/0!</v>
      </c>
      <c r="M118" s="42"/>
      <c r="N118" s="50"/>
      <c r="O118" s="49"/>
      <c r="P118" s="42"/>
    </row>
    <row r="119" spans="1:16" ht="12.75">
      <c r="A119" s="41"/>
      <c r="B119" s="42"/>
      <c r="C119" s="43"/>
      <c r="D119" s="72"/>
      <c r="E119" s="42"/>
      <c r="F119" s="42"/>
      <c r="G119" s="44"/>
      <c r="H119" s="42"/>
      <c r="I119" s="27" t="s">
        <v>22</v>
      </c>
      <c r="J119" s="42"/>
      <c r="K119" s="45"/>
      <c r="L119" s="74" t="e">
        <f t="shared" si="1"/>
        <v>#DIV/0!</v>
      </c>
      <c r="M119" s="42"/>
      <c r="N119" s="50"/>
      <c r="O119" s="49"/>
      <c r="P119" s="42"/>
    </row>
    <row r="120" spans="1:16" ht="12.75">
      <c r="A120" s="41"/>
      <c r="B120" s="42"/>
      <c r="C120" s="43"/>
      <c r="D120" s="72"/>
      <c r="E120" s="42"/>
      <c r="F120" s="42"/>
      <c r="G120" s="44"/>
      <c r="H120" s="42"/>
      <c r="I120" s="27" t="s">
        <v>22</v>
      </c>
      <c r="J120" s="42"/>
      <c r="K120" s="45"/>
      <c r="L120" s="74" t="e">
        <f t="shared" si="1"/>
        <v>#DIV/0!</v>
      </c>
      <c r="M120" s="42"/>
      <c r="N120" s="69"/>
      <c r="O120" s="49"/>
      <c r="P120" s="42"/>
    </row>
    <row r="121" spans="1:16" ht="12.75">
      <c r="A121" s="41"/>
      <c r="B121" s="42"/>
      <c r="C121" s="43"/>
      <c r="D121" s="72"/>
      <c r="E121" s="42"/>
      <c r="F121" s="42"/>
      <c r="G121" s="44"/>
      <c r="H121" s="42"/>
      <c r="I121" s="27" t="s">
        <v>22</v>
      </c>
      <c r="J121" s="42"/>
      <c r="K121" s="45"/>
      <c r="L121" s="74" t="e">
        <f t="shared" si="1"/>
        <v>#DIV/0!</v>
      </c>
      <c r="M121" s="42"/>
      <c r="N121" s="50"/>
      <c r="O121" s="49"/>
      <c r="P121" s="42"/>
    </row>
    <row r="122" spans="1:16" ht="12.75">
      <c r="A122" s="41"/>
      <c r="B122" s="42"/>
      <c r="C122" s="43"/>
      <c r="D122" s="68"/>
      <c r="E122" s="68"/>
      <c r="F122" s="42"/>
      <c r="G122" s="44"/>
      <c r="H122" s="42"/>
      <c r="I122" s="27" t="s">
        <v>22</v>
      </c>
      <c r="J122" s="42"/>
      <c r="K122" s="45"/>
      <c r="L122" s="74" t="e">
        <f t="shared" si="1"/>
        <v>#DIV/0!</v>
      </c>
      <c r="M122" s="42"/>
      <c r="N122" s="50"/>
      <c r="O122" s="49"/>
      <c r="P122" s="42"/>
    </row>
    <row r="123" spans="1:16" ht="12.75">
      <c r="A123" s="41"/>
      <c r="B123" s="42"/>
      <c r="C123" s="43"/>
      <c r="D123" s="72"/>
      <c r="E123" s="42"/>
      <c r="F123" s="42"/>
      <c r="G123" s="44"/>
      <c r="H123" s="42"/>
      <c r="I123" s="27" t="s">
        <v>22</v>
      </c>
      <c r="J123" s="42"/>
      <c r="K123" s="45"/>
      <c r="L123" s="74" t="e">
        <f t="shared" si="1"/>
        <v>#DIV/0!</v>
      </c>
      <c r="M123" s="42"/>
      <c r="N123" s="69"/>
      <c r="O123" s="49"/>
      <c r="P123" s="42"/>
    </row>
    <row r="124" spans="1:16" ht="12.75">
      <c r="A124" s="41"/>
      <c r="B124" s="42"/>
      <c r="C124" s="43"/>
      <c r="D124" s="72"/>
      <c r="E124" s="42"/>
      <c r="F124" s="42"/>
      <c r="G124" s="44"/>
      <c r="H124" s="42"/>
      <c r="I124" s="27" t="s">
        <v>22</v>
      </c>
      <c r="J124" s="42"/>
      <c r="K124" s="45"/>
      <c r="L124" s="74" t="e">
        <f>SUM(G124)+H124/(H124+J124)*(K124-G124)</f>
        <v>#DIV/0!</v>
      </c>
      <c r="M124" s="42"/>
      <c r="N124" s="50"/>
      <c r="O124" s="49"/>
      <c r="P124" s="42"/>
    </row>
    <row r="125" spans="1:16" ht="12.75">
      <c r="A125" s="41"/>
      <c r="B125" s="42"/>
      <c r="C125" s="43"/>
      <c r="D125" s="68"/>
      <c r="E125" s="68"/>
      <c r="F125" s="42"/>
      <c r="G125" s="44"/>
      <c r="H125" s="42"/>
      <c r="I125" s="27" t="s">
        <v>22</v>
      </c>
      <c r="J125" s="42"/>
      <c r="K125" s="45"/>
      <c r="L125" s="74" t="e">
        <f>SUM(G125)+H125/(H125+J125)*(K125-G125)</f>
        <v>#DIV/0!</v>
      </c>
      <c r="M125" s="42"/>
      <c r="N125" s="50"/>
      <c r="O125" s="49"/>
      <c r="P125" s="42"/>
    </row>
    <row r="126" spans="1:16" ht="12.75">
      <c r="A126" s="41"/>
      <c r="B126" s="42"/>
      <c r="C126" s="43"/>
      <c r="D126" s="68"/>
      <c r="E126" s="68"/>
      <c r="F126" s="42"/>
      <c r="G126" s="44"/>
      <c r="H126" s="42"/>
      <c r="I126" s="27" t="s">
        <v>22</v>
      </c>
      <c r="J126" s="42"/>
      <c r="K126" s="45"/>
      <c r="L126" s="74" t="e">
        <f>SUM(G126)+H126/(H126+J126)*(K126-G126)</f>
        <v>#DIV/0!</v>
      </c>
      <c r="M126" s="42"/>
      <c r="N126" s="50"/>
      <c r="O126" s="49"/>
      <c r="P126" s="42"/>
    </row>
    <row r="127" spans="1:16" ht="12.75">
      <c r="A127" s="41"/>
      <c r="B127" s="42"/>
      <c r="C127" s="43"/>
      <c r="D127" s="68"/>
      <c r="E127" s="68"/>
      <c r="F127" s="42"/>
      <c r="G127" s="44"/>
      <c r="H127" s="42"/>
      <c r="I127" s="27" t="s">
        <v>22</v>
      </c>
      <c r="J127" s="42"/>
      <c r="K127" s="45"/>
      <c r="L127" s="74" t="e">
        <f>SUM(G127)+H127/(H127+J127)*(K127-G127)</f>
        <v>#DIV/0!</v>
      </c>
      <c r="M127" s="42"/>
      <c r="N127" s="50"/>
      <c r="O127" s="49"/>
      <c r="P127" s="42"/>
    </row>
    <row r="128" spans="1:16" ht="12.75">
      <c r="A128" s="41"/>
      <c r="B128" s="42"/>
      <c r="C128" s="43"/>
      <c r="D128" s="68"/>
      <c r="E128" s="68"/>
      <c r="F128" s="42"/>
      <c r="G128" s="44"/>
      <c r="H128" s="42"/>
      <c r="I128" s="27" t="s">
        <v>22</v>
      </c>
      <c r="J128" s="42"/>
      <c r="K128" s="45"/>
      <c r="L128" s="46" t="e">
        <f aca="true" t="shared" si="2" ref="L128:L137">SUM(G128)+H128/(H128+J128)*(K128-G128)</f>
        <v>#DIV/0!</v>
      </c>
      <c r="M128" s="42"/>
      <c r="N128" s="50"/>
      <c r="O128" s="49"/>
      <c r="P128" s="42"/>
    </row>
    <row r="129" spans="1:16" ht="12.75">
      <c r="A129" s="41"/>
      <c r="B129" s="42"/>
      <c r="C129" s="43"/>
      <c r="D129" s="68"/>
      <c r="E129" s="68"/>
      <c r="F129" s="42"/>
      <c r="G129" s="44"/>
      <c r="H129" s="42"/>
      <c r="I129" s="27" t="s">
        <v>22</v>
      </c>
      <c r="J129" s="42"/>
      <c r="K129" s="45"/>
      <c r="L129" s="46" t="e">
        <f t="shared" si="2"/>
        <v>#DIV/0!</v>
      </c>
      <c r="M129" s="42"/>
      <c r="N129" s="50"/>
      <c r="O129" s="49"/>
      <c r="P129" s="42"/>
    </row>
    <row r="130" spans="1:16" ht="12.75">
      <c r="A130" s="41"/>
      <c r="B130" s="42"/>
      <c r="C130" s="43"/>
      <c r="D130" s="68"/>
      <c r="E130" s="68"/>
      <c r="F130" s="42"/>
      <c r="G130" s="44"/>
      <c r="H130" s="42"/>
      <c r="I130" s="27" t="s">
        <v>22</v>
      </c>
      <c r="J130" s="42"/>
      <c r="K130" s="45"/>
      <c r="L130" s="46" t="e">
        <f t="shared" si="2"/>
        <v>#DIV/0!</v>
      </c>
      <c r="M130" s="42"/>
      <c r="N130" s="50"/>
      <c r="O130" s="49"/>
      <c r="P130" s="42"/>
    </row>
    <row r="131" spans="1:16" ht="12.75">
      <c r="A131" s="41"/>
      <c r="B131" s="42"/>
      <c r="C131" s="43"/>
      <c r="D131" s="68"/>
      <c r="E131" s="68"/>
      <c r="F131" s="42"/>
      <c r="G131" s="44"/>
      <c r="H131" s="42"/>
      <c r="I131" s="27" t="s">
        <v>22</v>
      </c>
      <c r="J131" s="42"/>
      <c r="K131" s="45"/>
      <c r="L131" s="46" t="e">
        <f t="shared" si="2"/>
        <v>#DIV/0!</v>
      </c>
      <c r="M131" s="42"/>
      <c r="N131" s="50"/>
      <c r="O131" s="49"/>
      <c r="P131" s="42"/>
    </row>
    <row r="132" spans="1:16" ht="12.75">
      <c r="A132" s="41"/>
      <c r="B132" s="42"/>
      <c r="C132" s="43"/>
      <c r="D132" s="68"/>
      <c r="E132" s="68"/>
      <c r="F132" s="42"/>
      <c r="G132" s="44"/>
      <c r="H132" s="42"/>
      <c r="I132" s="27" t="s">
        <v>22</v>
      </c>
      <c r="J132" s="42"/>
      <c r="K132" s="45"/>
      <c r="L132" s="46" t="e">
        <f t="shared" si="2"/>
        <v>#DIV/0!</v>
      </c>
      <c r="M132" s="42"/>
      <c r="N132" s="50"/>
      <c r="O132" s="49"/>
      <c r="P132" s="42"/>
    </row>
    <row r="133" spans="1:16" ht="12.75">
      <c r="A133" s="41"/>
      <c r="B133" s="42"/>
      <c r="C133" s="43"/>
      <c r="D133" s="68"/>
      <c r="E133" s="68"/>
      <c r="F133" s="42"/>
      <c r="G133" s="44"/>
      <c r="H133" s="42"/>
      <c r="I133" s="27" t="s">
        <v>22</v>
      </c>
      <c r="J133" s="42"/>
      <c r="K133" s="45"/>
      <c r="L133" s="46" t="e">
        <f t="shared" si="2"/>
        <v>#DIV/0!</v>
      </c>
      <c r="M133" s="42"/>
      <c r="N133" s="50"/>
      <c r="O133" s="49"/>
      <c r="P133" s="42"/>
    </row>
    <row r="134" spans="1:16" ht="12.75">
      <c r="A134" s="41"/>
      <c r="B134" s="42"/>
      <c r="C134" s="43"/>
      <c r="D134" s="68"/>
      <c r="E134" s="68"/>
      <c r="F134" s="42"/>
      <c r="G134" s="44"/>
      <c r="H134" s="42"/>
      <c r="I134" s="27" t="s">
        <v>22</v>
      </c>
      <c r="J134" s="42"/>
      <c r="K134" s="45"/>
      <c r="L134" s="46" t="e">
        <f t="shared" si="2"/>
        <v>#DIV/0!</v>
      </c>
      <c r="M134" s="42"/>
      <c r="N134" s="50"/>
      <c r="O134" s="49"/>
      <c r="P134" s="42"/>
    </row>
    <row r="135" spans="1:16" ht="12.75">
      <c r="A135" s="41"/>
      <c r="B135" s="42"/>
      <c r="C135" s="43"/>
      <c r="D135" s="68"/>
      <c r="E135" s="68"/>
      <c r="F135" s="42"/>
      <c r="G135" s="44"/>
      <c r="H135" s="42"/>
      <c r="I135" s="27" t="s">
        <v>22</v>
      </c>
      <c r="J135" s="42"/>
      <c r="K135" s="45"/>
      <c r="L135" s="46" t="e">
        <f t="shared" si="2"/>
        <v>#DIV/0!</v>
      </c>
      <c r="M135" s="42"/>
      <c r="N135" s="50"/>
      <c r="O135" s="49"/>
      <c r="P135" s="42"/>
    </row>
    <row r="136" spans="1:16" ht="12.75">
      <c r="A136" s="41"/>
      <c r="B136" s="42"/>
      <c r="C136" s="43"/>
      <c r="D136" s="68"/>
      <c r="E136" s="68"/>
      <c r="F136" s="42"/>
      <c r="G136" s="44"/>
      <c r="H136" s="42"/>
      <c r="I136" s="27" t="s">
        <v>22</v>
      </c>
      <c r="J136" s="42"/>
      <c r="K136" s="45"/>
      <c r="L136" s="46" t="e">
        <f t="shared" si="2"/>
        <v>#DIV/0!</v>
      </c>
      <c r="M136" s="42"/>
      <c r="N136" s="50"/>
      <c r="O136" s="49"/>
      <c r="P136" s="42"/>
    </row>
    <row r="137" spans="1:16" ht="12.75">
      <c r="A137" s="41"/>
      <c r="B137" s="42"/>
      <c r="C137" s="43"/>
      <c r="D137" s="68"/>
      <c r="E137" s="68"/>
      <c r="F137" s="42"/>
      <c r="G137" s="44"/>
      <c r="H137" s="42"/>
      <c r="I137" s="27" t="s">
        <v>22</v>
      </c>
      <c r="J137" s="42"/>
      <c r="K137" s="45"/>
      <c r="L137" s="46" t="e">
        <f t="shared" si="2"/>
        <v>#DIV/0!</v>
      </c>
      <c r="M137" s="42"/>
      <c r="N137" s="50"/>
      <c r="O137" s="49"/>
      <c r="P137" s="42"/>
    </row>
    <row r="138" spans="1:16" ht="12.75">
      <c r="A138" s="41"/>
      <c r="B138" s="42"/>
      <c r="C138" s="43"/>
      <c r="D138" s="68"/>
      <c r="E138" s="68"/>
      <c r="F138" s="42"/>
      <c r="G138" s="44"/>
      <c r="H138" s="42"/>
      <c r="I138" s="27" t="s">
        <v>22</v>
      </c>
      <c r="J138" s="42"/>
      <c r="K138" s="45"/>
      <c r="L138" s="46" t="e">
        <f>SUM(G138)+H138/(H138+J138)*(K138-G138)</f>
        <v>#DIV/0!</v>
      </c>
      <c r="M138" s="42"/>
      <c r="N138" s="50"/>
      <c r="O138" s="49"/>
      <c r="P138" s="42"/>
    </row>
    <row r="139" spans="1:16" ht="12.75">
      <c r="A139" s="41"/>
      <c r="B139" s="42"/>
      <c r="C139" s="43"/>
      <c r="D139" s="42"/>
      <c r="E139" s="42"/>
      <c r="F139" s="42"/>
      <c r="G139" s="44"/>
      <c r="H139" s="42"/>
      <c r="I139" s="27" t="s">
        <v>22</v>
      </c>
      <c r="J139" s="42"/>
      <c r="K139" s="45"/>
      <c r="L139" s="46" t="e">
        <f>SUM(G139)+H139/(H139+J139)*(K139-G139)</f>
        <v>#DIV/0!</v>
      </c>
      <c r="M139" s="42"/>
      <c r="N139" s="50"/>
      <c r="O139" s="49"/>
      <c r="P139" s="42"/>
    </row>
    <row r="140" spans="1:16" ht="12.75">
      <c r="A140" s="41"/>
      <c r="B140" s="42"/>
      <c r="C140" s="43"/>
      <c r="D140" s="42"/>
      <c r="E140" s="42"/>
      <c r="F140" s="42"/>
      <c r="G140" s="44"/>
      <c r="H140" s="42"/>
      <c r="I140" s="27" t="s">
        <v>22</v>
      </c>
      <c r="J140" s="42"/>
      <c r="K140" s="45"/>
      <c r="L140" s="46" t="e">
        <f>SUM(G140)+H140/(H140+J140)*(K140-G140)</f>
        <v>#DIV/0!</v>
      </c>
      <c r="M140" s="42"/>
      <c r="N140" s="47"/>
      <c r="O140" s="48"/>
      <c r="P140" s="42"/>
    </row>
    <row r="141" spans="1:16" ht="12.75">
      <c r="A141" s="41"/>
      <c r="B141" s="42"/>
      <c r="C141" s="43"/>
      <c r="D141" s="42"/>
      <c r="E141" s="42"/>
      <c r="F141" s="42"/>
      <c r="G141" s="44"/>
      <c r="H141" s="42"/>
      <c r="I141" s="27" t="s">
        <v>22</v>
      </c>
      <c r="J141" s="42"/>
      <c r="K141" s="45"/>
      <c r="L141" s="46" t="e">
        <f>SUM(G141)+H141/(H141+J141)*(K141-G141)</f>
        <v>#DIV/0!</v>
      </c>
      <c r="M141" s="42"/>
      <c r="N141" s="47"/>
      <c r="O141" s="48"/>
      <c r="P141" s="42"/>
    </row>
    <row r="142" spans="1:29" s="52" customFormat="1" ht="12.75">
      <c r="A142"/>
      <c r="B142"/>
      <c r="C142"/>
      <c r="D142"/>
      <c r="E142"/>
      <c r="F142"/>
      <c r="G142"/>
      <c r="H142"/>
      <c r="I142"/>
      <c r="J142"/>
      <c r="K142" s="2"/>
      <c r="L142"/>
      <c r="M142"/>
      <c r="N142"/>
      <c r="O142"/>
      <c r="P142"/>
      <c r="Q142"/>
      <c r="R142"/>
      <c r="S142"/>
      <c r="T142"/>
      <c r="U142"/>
      <c r="V142" s="2"/>
      <c r="W142"/>
      <c r="X142"/>
      <c r="Y142"/>
      <c r="Z142"/>
      <c r="AA142"/>
      <c r="AB142"/>
      <c r="AC142"/>
    </row>
    <row r="143" spans="1:22" s="52" customFormat="1" ht="12.75">
      <c r="A143" s="51" t="s">
        <v>65</v>
      </c>
      <c r="K143" s="53"/>
      <c r="V143" s="53"/>
    </row>
    <row r="144" spans="1:29" s="19" customFormat="1" ht="10.5">
      <c r="A144" s="52"/>
      <c r="B144" s="52"/>
      <c r="C144" s="52"/>
      <c r="D144" s="52"/>
      <c r="E144" s="52"/>
      <c r="F144" s="52"/>
      <c r="G144" s="52"/>
      <c r="H144" s="52"/>
      <c r="I144" s="52"/>
      <c r="J144" s="52"/>
      <c r="K144" s="53"/>
      <c r="L144" s="52"/>
      <c r="M144" s="52"/>
      <c r="N144" s="52"/>
      <c r="O144" s="52"/>
      <c r="P144" s="52"/>
      <c r="Q144" s="52"/>
      <c r="R144" s="52"/>
      <c r="S144" s="52"/>
      <c r="T144" s="52"/>
      <c r="U144" s="52"/>
      <c r="V144" s="53"/>
      <c r="W144" s="52"/>
      <c r="X144" s="52"/>
      <c r="Y144" s="52"/>
      <c r="Z144" s="52"/>
      <c r="AA144" s="52"/>
      <c r="AB144" s="52"/>
      <c r="AC144" s="52"/>
    </row>
    <row r="145" spans="1:22" s="19" customFormat="1" ht="10.5">
      <c r="A145" s="54" t="s">
        <v>66</v>
      </c>
      <c r="K145" s="23"/>
      <c r="V145" s="23"/>
    </row>
    <row r="146" spans="1:22" s="19" customFormat="1" ht="10.5" customHeight="1">
      <c r="A146" s="54" t="s">
        <v>67</v>
      </c>
      <c r="K146" s="23"/>
      <c r="V146" s="23"/>
    </row>
    <row r="147" spans="1:22" s="19" customFormat="1" ht="10.5">
      <c r="A147" s="54"/>
      <c r="K147" s="23"/>
      <c r="V147" s="23"/>
    </row>
    <row r="148" spans="1:22" s="19" customFormat="1" ht="10.5">
      <c r="A148" s="54" t="s">
        <v>68</v>
      </c>
      <c r="K148" s="23"/>
      <c r="V148" s="23"/>
    </row>
    <row r="149" spans="1:22" s="19" customFormat="1" ht="10.5">
      <c r="A149" s="54" t="s">
        <v>69</v>
      </c>
      <c r="K149" s="23"/>
      <c r="V149" s="23"/>
    </row>
    <row r="150" spans="1:22" s="19" customFormat="1" ht="10.5" customHeight="1">
      <c r="A150" s="54" t="s">
        <v>70</v>
      </c>
      <c r="K150" s="23"/>
      <c r="V150" s="23"/>
    </row>
    <row r="151" spans="1:22" s="19" customFormat="1" ht="4.5" customHeight="1">
      <c r="A151" s="54" t="s">
        <v>71</v>
      </c>
      <c r="K151" s="23"/>
      <c r="V151" s="23"/>
    </row>
    <row r="152" spans="11:22" s="19" customFormat="1" ht="10.5">
      <c r="K152" s="23"/>
      <c r="V152" s="23"/>
    </row>
    <row r="153" spans="1:22" s="19" customFormat="1" ht="10.5">
      <c r="A153" s="54" t="s">
        <v>72</v>
      </c>
      <c r="B153" s="54" t="s">
        <v>73</v>
      </c>
      <c r="K153" s="23"/>
      <c r="V153" s="23"/>
    </row>
    <row r="154" spans="1:22" s="19" customFormat="1" ht="10.5">
      <c r="A154" s="19" t="s">
        <v>74</v>
      </c>
      <c r="B154" s="19" t="s">
        <v>75</v>
      </c>
      <c r="K154" s="23"/>
      <c r="V154" s="23"/>
    </row>
    <row r="155" spans="1:22" s="19" customFormat="1" ht="10.5">
      <c r="A155" s="19" t="s">
        <v>76</v>
      </c>
      <c r="B155" s="19" t="s">
        <v>77</v>
      </c>
      <c r="K155" s="23"/>
      <c r="V155" s="23"/>
    </row>
    <row r="156" spans="1:22" s="19" customFormat="1" ht="10.5">
      <c r="A156" s="19" t="s">
        <v>78</v>
      </c>
      <c r="B156" s="54" t="s">
        <v>79</v>
      </c>
      <c r="K156" s="23"/>
      <c r="V156" s="23"/>
    </row>
    <row r="157" spans="1:22" s="19" customFormat="1" ht="4.5" customHeight="1">
      <c r="A157" s="19" t="s">
        <v>80</v>
      </c>
      <c r="B157" s="54" t="s">
        <v>81</v>
      </c>
      <c r="K157" s="23"/>
      <c r="V157" s="23"/>
    </row>
    <row r="158" spans="11:22" s="19" customFormat="1" ht="10.5">
      <c r="K158" s="23"/>
      <c r="V158" s="23"/>
    </row>
    <row r="159" spans="1:22" s="19" customFormat="1" ht="10.5">
      <c r="A159" s="54" t="s">
        <v>82</v>
      </c>
      <c r="K159" s="23"/>
      <c r="V159" s="23"/>
    </row>
    <row r="160" spans="1:22" s="19" customFormat="1" ht="10.5">
      <c r="A160" s="54" t="s">
        <v>83</v>
      </c>
      <c r="K160" s="23"/>
      <c r="V160" s="23"/>
    </row>
    <row r="161" spans="11:22" s="19" customFormat="1" ht="10.5">
      <c r="K161" s="23"/>
      <c r="V161" s="23"/>
    </row>
    <row r="162" spans="1:22" s="19" customFormat="1" ht="10.5">
      <c r="A162" s="54" t="s">
        <v>84</v>
      </c>
      <c r="K162" s="23"/>
      <c r="V162" s="23"/>
    </row>
    <row r="163" spans="1:22" s="19" customFormat="1" ht="10.5">
      <c r="A163" s="54" t="s">
        <v>85</v>
      </c>
      <c r="K163" s="23"/>
      <c r="V163" s="23"/>
    </row>
    <row r="164" spans="1:22" s="19" customFormat="1" ht="4.5" customHeight="1">
      <c r="A164" s="54" t="s">
        <v>86</v>
      </c>
      <c r="K164" s="23"/>
      <c r="V164" s="23"/>
    </row>
    <row r="165" spans="11:22" s="19" customFormat="1" ht="10.5">
      <c r="K165" s="23"/>
      <c r="V165" s="23"/>
    </row>
    <row r="166" spans="1:22" s="19" customFormat="1" ht="10.5">
      <c r="A166" s="19" t="s">
        <v>87</v>
      </c>
      <c r="K166" s="23"/>
      <c r="V166" s="23"/>
    </row>
    <row r="167" spans="11:22" s="19" customFormat="1" ht="10.5">
      <c r="K167" s="23"/>
      <c r="V167" s="23"/>
    </row>
    <row r="168" spans="1:22" s="19" customFormat="1" ht="10.5">
      <c r="A168" s="54" t="s">
        <v>88</v>
      </c>
      <c r="K168" s="23"/>
      <c r="V168" s="23"/>
    </row>
    <row r="169" spans="11:22" s="19" customFormat="1" ht="10.5">
      <c r="K169" s="23"/>
      <c r="V169" s="23"/>
    </row>
    <row r="170" spans="1:29" ht="12.75">
      <c r="A170" s="54" t="s">
        <v>89</v>
      </c>
      <c r="B170" s="19"/>
      <c r="C170" s="19"/>
      <c r="D170" s="19"/>
      <c r="E170" s="19"/>
      <c r="F170" s="19"/>
      <c r="G170" s="19"/>
      <c r="H170" s="19"/>
      <c r="I170" s="19"/>
      <c r="J170" s="19"/>
      <c r="K170" s="23"/>
      <c r="L170" s="19"/>
      <c r="M170" s="19"/>
      <c r="N170" s="19"/>
      <c r="O170" s="19"/>
      <c r="P170" s="19"/>
      <c r="Q170" s="19"/>
      <c r="R170" s="19"/>
      <c r="S170" s="19"/>
      <c r="T170" s="19"/>
      <c r="U170" s="19"/>
      <c r="V170" s="23"/>
      <c r="W170" s="19"/>
      <c r="X170" s="19"/>
      <c r="Y170" s="19"/>
      <c r="Z170" s="19"/>
      <c r="AA170" s="19"/>
      <c r="AB170" s="19"/>
      <c r="AC170" s="19"/>
    </row>
  </sheetData>
  <printOptions/>
  <pageMargins left="0.75" right="0.75" top="1" bottom="1" header="0" footer="0"/>
  <pageSetup orientation="portrait" paperSize="9" r:id="rId2"/>
  <drawing r:id="rId1"/>
</worksheet>
</file>

<file path=xl/worksheets/sheet8.xml><?xml version="1.0" encoding="utf-8"?>
<worksheet xmlns="http://schemas.openxmlformats.org/spreadsheetml/2006/main" xmlns:r="http://schemas.openxmlformats.org/officeDocument/2006/relationships">
  <sheetPr codeName="Hoja6"/>
  <dimension ref="A1:A1"/>
  <sheetViews>
    <sheetView workbookViewId="0" topLeftCell="A1">
      <selection activeCell="F23" sqref="F23"/>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sheetPr codeName="Hoja7"/>
  <dimension ref="A1:A1"/>
  <sheetViews>
    <sheetView workbookViewId="0" topLeftCell="A1">
      <selection activeCell="A1" sqref="A1"/>
    </sheetView>
  </sheetViews>
  <sheetFormatPr defaultColWidth="11.421875" defaultRowHeight="12.75"/>
  <sheetData/>
  <printOptions/>
  <pageMargins left="0.75" right="0.75" top="1" bottom="1" header="0.511811024" footer="0.511811024"/>
  <pageSetup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2002-10-13T18:08:18Z</cp:lastPrinted>
  <dcterms:created xsi:type="dcterms:W3CDTF">2000-12-09T02:39:43Z</dcterms:created>
  <dcterms:modified xsi:type="dcterms:W3CDTF">2007-01-28T09:25:54Z</dcterms:modified>
  <cp:category/>
  <cp:version/>
  <cp:contentType/>
  <cp:contentStatus/>
</cp:coreProperties>
</file>